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VISITEURS" sheetId="1" r:id="rId1"/>
    <sheet name="TOURISTES-AGENCE" sheetId="4" r:id="rId2"/>
    <sheet name="CAP TRANS AERIEN" sheetId="2" r:id="rId3"/>
    <sheet name="PREV CT" sheetId="3" r:id="rId4"/>
    <sheet name="Feuil1" sheetId="6" r:id="rId5"/>
  </sheets>
  <calcPr calcId="125725"/>
</workbook>
</file>

<file path=xl/calcChain.xml><?xml version="1.0" encoding="utf-8"?>
<calcChain xmlns="http://schemas.openxmlformats.org/spreadsheetml/2006/main">
  <c r="E3" i="4"/>
  <c r="B17" i="3" l="1"/>
  <c r="B10" i="1"/>
  <c r="B9"/>
  <c r="B24"/>
  <c r="B25"/>
  <c r="B26"/>
  <c r="B8"/>
  <c r="E3" i="2"/>
  <c r="F18" i="4"/>
  <c r="B4" i="1" l="1"/>
  <c r="D17" i="3" l="1"/>
  <c r="B6" i="1" l="1"/>
  <c r="A25" i="4" l="1"/>
  <c r="B25" l="1"/>
  <c r="E25" l="1"/>
  <c r="D20" i="3"/>
  <c r="B20"/>
  <c r="F20" i="4"/>
  <c r="A27"/>
  <c r="A26"/>
  <c r="F21"/>
  <c r="E27" s="1"/>
  <c r="C31"/>
  <c r="D31"/>
  <c r="E31"/>
  <c r="F31"/>
  <c r="G31"/>
  <c r="H31"/>
  <c r="H4" i="2" s="1"/>
  <c r="I31" i="4"/>
  <c r="J31"/>
  <c r="B31"/>
  <c r="E30"/>
  <c r="H30"/>
  <c r="B30"/>
  <c r="C27" i="1"/>
  <c r="C31" s="1"/>
  <c r="C11"/>
  <c r="C15" s="1"/>
  <c r="C19" s="1"/>
  <c r="D32"/>
  <c r="D14"/>
  <c r="A9"/>
  <c r="A13" s="1"/>
  <c r="D15" s="1"/>
  <c r="E26" i="4" l="1"/>
  <c r="B26"/>
  <c r="D27"/>
  <c r="B27"/>
  <c r="B5" i="1"/>
  <c r="A17"/>
  <c r="A21" s="1"/>
  <c r="A25" s="1"/>
  <c r="A29" s="1"/>
  <c r="A33" s="1"/>
  <c r="D33" s="1"/>
  <c r="F13"/>
  <c r="F31" s="1"/>
  <c r="D26" i="4"/>
  <c r="C26"/>
  <c r="C27"/>
  <c r="C25"/>
  <c r="D25"/>
  <c r="F26" l="1"/>
  <c r="F25"/>
  <c r="F27"/>
</calcChain>
</file>

<file path=xl/sharedStrings.xml><?xml version="1.0" encoding="utf-8"?>
<sst xmlns="http://schemas.openxmlformats.org/spreadsheetml/2006/main" count="212" uniqueCount="123">
  <si>
    <t>FLUX</t>
  </si>
  <si>
    <t>MOIS</t>
  </si>
  <si>
    <t>EN GLISSEMENT SUR 12 MOIS</t>
  </si>
  <si>
    <t>LE FLUX DE VISITEURS TOURISTIQUES</t>
  </si>
  <si>
    <t>Flux</t>
  </si>
  <si>
    <t>Les croisiéristes (1)</t>
  </si>
  <si>
    <t>Les excursionnistes tête de ligne (2)</t>
  </si>
  <si>
    <t>Les autres excursionnistes (3)</t>
  </si>
  <si>
    <t>LES EXURSIONNISTES (1+2+3)</t>
  </si>
  <si>
    <t>LE FLUX DE NAVIRES DE CROISIERE</t>
  </si>
  <si>
    <t>LES TOURISTES (1+2)</t>
  </si>
  <si>
    <t>Les plaisanciers (2)</t>
  </si>
  <si>
    <t>LE FLUX DE NAVIRES DE PLAISANCE</t>
  </si>
  <si>
    <t>Les Touriste de séjour(1)</t>
  </si>
  <si>
    <t>MARCHES</t>
  </si>
  <si>
    <t>TOTAL</t>
  </si>
  <si>
    <t>Martinique</t>
  </si>
  <si>
    <t>Guadeloupe</t>
  </si>
  <si>
    <t xml:space="preserve">Réservation à 3 mois </t>
  </si>
  <si>
    <t xml:space="preserve">Réservation à 6 mois </t>
  </si>
  <si>
    <t>Var.%</t>
  </si>
  <si>
    <t>TOTAL INTERNATIONAL</t>
  </si>
  <si>
    <t>France</t>
  </si>
  <si>
    <t>U.S.A.</t>
  </si>
  <si>
    <t>Canada</t>
  </si>
  <si>
    <t>Italy</t>
  </si>
  <si>
    <t>OTHERS</t>
  </si>
  <si>
    <t>Mois</t>
  </si>
  <si>
    <t>%</t>
  </si>
  <si>
    <t>MARTINIQUE GUADELOUPE</t>
  </si>
  <si>
    <t>Total</t>
  </si>
  <si>
    <t>Canaux de distribution - Agence</t>
  </si>
  <si>
    <t xml:space="preserve">Corporate </t>
  </si>
  <si>
    <t>Autres</t>
  </si>
  <si>
    <t xml:space="preserve">Détail </t>
  </si>
  <si>
    <t>En Ligne</t>
  </si>
  <si>
    <t>Paris (FR)</t>
  </si>
  <si>
    <t>Pointe-A-Pitre (GP)</t>
  </si>
  <si>
    <t>Cayenne (GF)</t>
  </si>
  <si>
    <t>St Lucia (LC)</t>
  </si>
  <si>
    <t>Montreal (CA)</t>
  </si>
  <si>
    <t>New York City (US)</t>
  </si>
  <si>
    <t>Frankfurt (DE)</t>
  </si>
  <si>
    <t>Bridgetown (BB)</t>
  </si>
  <si>
    <t>Miami (US)</t>
  </si>
  <si>
    <t>Havana (CU)</t>
  </si>
  <si>
    <t>LES CAPACITES DE TRANSPORT AERIEN EN SIEGES</t>
  </si>
  <si>
    <t>Var (%) période précédente</t>
  </si>
  <si>
    <t>Glissement Annuel</t>
  </si>
  <si>
    <t>Allemagne</t>
  </si>
  <si>
    <t>Belgique</t>
  </si>
  <si>
    <t xml:space="preserve">PREVISIONS DE FREQUENTATION A 6 MOIS </t>
  </si>
  <si>
    <t>Share</t>
  </si>
  <si>
    <t>LES CAPACITES FUTURES DE TRANSPORT AERIEN EN SIEGES</t>
  </si>
  <si>
    <t>Suisse</t>
  </si>
  <si>
    <t>3 Prochains Mois</t>
  </si>
  <si>
    <t>6 Prochains Mois</t>
  </si>
  <si>
    <t>Munich (DE)</t>
  </si>
  <si>
    <t xml:space="preserve">Var % </t>
  </si>
  <si>
    <t>Ft Lauderdale (US)</t>
  </si>
  <si>
    <t>Providence (US)</t>
  </si>
  <si>
    <t>Punta Cana (DO)</t>
  </si>
  <si>
    <t>Toulouse (FR)</t>
  </si>
  <si>
    <t>Bordeaux (FR)</t>
  </si>
  <si>
    <t>18/17 en %</t>
  </si>
  <si>
    <t>St Maarten (SX)</t>
  </si>
  <si>
    <t>Lille (FR)</t>
  </si>
  <si>
    <t>+ 66,8</t>
  </si>
  <si>
    <t>+ 68,7</t>
  </si>
  <si>
    <t>nd</t>
  </si>
  <si>
    <t>Nantes (FR)</t>
  </si>
  <si>
    <t>Brest (FR)</t>
  </si>
  <si>
    <t xml:space="preserve">TOTAL </t>
  </si>
  <si>
    <t>+ 1,4</t>
  </si>
  <si>
    <t>Janvier 18-Août 18</t>
  </si>
  <si>
    <t>Marseille (FR)</t>
  </si>
  <si>
    <t>Italie</t>
  </si>
  <si>
    <t>TOTAL DEPUIS JANVIER 2018</t>
  </si>
  <si>
    <t>LE FLUX DE VISITEURS TOURISTIQUES D'OCTOBRE 2018</t>
  </si>
  <si>
    <t>+ 39,9</t>
  </si>
  <si>
    <t>+ 68,5</t>
  </si>
  <si>
    <t>- 10,6</t>
  </si>
  <si>
    <t>- 2,1</t>
  </si>
  <si>
    <t>- 0,1</t>
  </si>
  <si>
    <t>- 93,2</t>
  </si>
  <si>
    <t>+ 38,0</t>
  </si>
  <si>
    <t>+ 62,7</t>
  </si>
  <si>
    <t>+ 9,0</t>
  </si>
  <si>
    <t>+ 0,2</t>
  </si>
  <si>
    <t>+ 0,1</t>
  </si>
  <si>
    <t>+ 63,0</t>
  </si>
  <si>
    <t>+ 86,7</t>
  </si>
  <si>
    <t>- 10,2</t>
  </si>
  <si>
    <t>+ 21,6</t>
  </si>
  <si>
    <t>+ 20,7</t>
  </si>
  <si>
    <t>- 11,0</t>
  </si>
  <si>
    <t>- 5,4</t>
  </si>
  <si>
    <t>-2,9</t>
  </si>
  <si>
    <t>+ 7,6</t>
  </si>
  <si>
    <t>+ 1,5</t>
  </si>
  <si>
    <t>- 32,3</t>
  </si>
  <si>
    <t>+ 14,4</t>
  </si>
  <si>
    <t>+ 24,6</t>
  </si>
  <si>
    <t>LA FREQUENTATION TOURISTIQUE-AGENCE EN OCTOBRE 2018</t>
  </si>
  <si>
    <t>Oct 18</t>
  </si>
  <si>
    <t>Jan-Oct 18</t>
  </si>
  <si>
    <t>Nov 17 - Oct 18</t>
  </si>
  <si>
    <t>Octobre</t>
  </si>
  <si>
    <t>Septembre</t>
  </si>
  <si>
    <t>- 2,3</t>
  </si>
  <si>
    <t>+ 8,4</t>
  </si>
  <si>
    <t>+ 16,3</t>
  </si>
  <si>
    <t>- 3,8</t>
  </si>
  <si>
    <t>+ 6,6</t>
  </si>
  <si>
    <t>Santo Domingo (DO)</t>
  </si>
  <si>
    <t>Kingston (JM)</t>
  </si>
  <si>
    <t>Nov 18 - Janv 19</t>
  </si>
  <si>
    <t>Nov 18 -Avril 19</t>
  </si>
  <si>
    <t>LES RESERVATIONS EN AGENCE EFFECTUEES AU TERME DU MOIS D'OCTOBRE 2018</t>
  </si>
  <si>
    <t>Nov 2018 - Janv 2019</t>
  </si>
  <si>
    <t>Nov 2018 - Avril 2019</t>
  </si>
  <si>
    <t>PREVISION DU FLUX  DE SEJOUR SUR LES 6 PROCHAINS MOIS : - 7,3 %</t>
  </si>
  <si>
    <t>PREVISION DU FLUX  DE CROISIERISTES SUR LES 6 PROCHAINS MOIS : -39.3 %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</si>
</sst>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.0%;[Color46]\-0.0%"/>
  </numFmts>
  <fonts count="31">
    <font>
      <sz val="11"/>
      <color theme="1"/>
      <name val="Calibri"/>
      <family val="2"/>
      <scheme val="minor"/>
    </font>
    <font>
      <b/>
      <sz val="10"/>
      <color theme="1"/>
      <name val="Comic Sans MS"/>
      <family val="4"/>
    </font>
    <font>
      <b/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b/>
      <sz val="11"/>
      <color indexed="48"/>
      <name val="Comic Sans MS"/>
      <family val="4"/>
    </font>
    <font>
      <sz val="10"/>
      <color theme="1"/>
      <name val="Comic Sans MS"/>
      <family val="4"/>
    </font>
    <font>
      <b/>
      <sz val="11"/>
      <name val="Calibri"/>
      <family val="2"/>
    </font>
    <font>
      <sz val="11"/>
      <name val="Calibri"/>
      <family val="2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color indexed="4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</font>
    <font>
      <b/>
      <sz val="18"/>
      <color rgb="FF0000FF"/>
      <name val="Calibri"/>
      <family val="2"/>
    </font>
    <font>
      <b/>
      <sz val="12"/>
      <name val="Calibri"/>
      <family val="2"/>
    </font>
    <font>
      <b/>
      <sz val="18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b/>
      <sz val="16"/>
      <color rgb="FF0000FF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2F2F2"/>
        <bgColor rgb="FFADD8E6"/>
      </patternFill>
    </fill>
    <fill>
      <patternFill patternType="solid">
        <fgColor theme="0"/>
        <bgColor rgb="FFADD8E6"/>
      </patternFill>
    </fill>
  </fills>
  <borders count="1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rgb="FF00000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0" xfId="0" applyFont="1"/>
    <xf numFmtId="3" fontId="7" fillId="0" borderId="40" xfId="0" applyNumberFormat="1" applyFont="1" applyBorder="1" applyAlignment="1">
      <alignment horizontal="center" vertical="center"/>
    </xf>
    <xf numFmtId="166" fontId="7" fillId="0" borderId="4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48" xfId="0" applyFont="1" applyFill="1" applyBorder="1"/>
    <xf numFmtId="0" fontId="2" fillId="0" borderId="27" xfId="0" applyFont="1" applyFill="1" applyBorder="1"/>
    <xf numFmtId="0" fontId="0" fillId="0" borderId="41" xfId="0" applyBorder="1"/>
    <xf numFmtId="0" fontId="0" fillId="0" borderId="41" xfId="0" applyFont="1" applyFill="1" applyBorder="1"/>
    <xf numFmtId="0" fontId="3" fillId="0" borderId="41" xfId="0" applyFont="1" applyFill="1" applyBorder="1"/>
    <xf numFmtId="0" fontId="3" fillId="0" borderId="0" xfId="0" applyFont="1" applyFill="1" applyBorder="1"/>
    <xf numFmtId="0" fontId="3" fillId="0" borderId="42" xfId="0" applyFont="1" applyFill="1" applyBorder="1"/>
    <xf numFmtId="0" fontId="0" fillId="0" borderId="0" xfId="0" applyFont="1" applyFill="1" applyBorder="1"/>
    <xf numFmtId="0" fontId="0" fillId="0" borderId="45" xfId="0" applyFont="1" applyFill="1" applyBorder="1"/>
    <xf numFmtId="0" fontId="3" fillId="0" borderId="45" xfId="0" applyFont="1" applyFill="1" applyBorder="1"/>
    <xf numFmtId="0" fontId="3" fillId="0" borderId="46" xfId="0" applyFont="1" applyFill="1" applyBorder="1"/>
    <xf numFmtId="0" fontId="2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2" fillId="0" borderId="25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1" fontId="2" fillId="0" borderId="18" xfId="0" applyNumberFormat="1" applyFont="1" applyFill="1" applyBorder="1" applyAlignment="1">
      <alignment horizontal="center"/>
    </xf>
    <xf numFmtId="0" fontId="0" fillId="0" borderId="47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165" fontId="0" fillId="0" borderId="1" xfId="0" applyNumberFormat="1" applyFont="1" applyFill="1" applyBorder="1" applyAlignment="1">
      <alignment horizontal="center"/>
    </xf>
    <xf numFmtId="165" fontId="0" fillId="0" borderId="24" xfId="0" applyNumberFormat="1" applyFont="1" applyFill="1" applyBorder="1" applyAlignment="1">
      <alignment horizontal="center"/>
    </xf>
    <xf numFmtId="165" fontId="0" fillId="0" borderId="19" xfId="0" applyNumberFormat="1" applyFont="1" applyFill="1" applyBorder="1" applyAlignment="1">
      <alignment horizontal="center"/>
    </xf>
    <xf numFmtId="165" fontId="0" fillId="0" borderId="26" xfId="0" applyNumberFormat="1" applyFont="1" applyFill="1" applyBorder="1" applyAlignment="1">
      <alignment horizontal="center"/>
    </xf>
    <xf numFmtId="3" fontId="0" fillId="0" borderId="26" xfId="0" applyNumberFormat="1" applyFont="1" applyFill="1" applyBorder="1" applyAlignment="1">
      <alignment horizontal="center"/>
    </xf>
    <xf numFmtId="0" fontId="8" fillId="0" borderId="0" xfId="0" applyFont="1" applyFill="1"/>
    <xf numFmtId="0" fontId="9" fillId="3" borderId="32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/>
    <xf numFmtId="0" fontId="11" fillId="0" borderId="24" xfId="0" applyFont="1" applyFill="1" applyBorder="1"/>
    <xf numFmtId="3" fontId="11" fillId="0" borderId="1" xfId="0" applyNumberFormat="1" applyFont="1" applyFill="1" applyBorder="1" applyAlignment="1">
      <alignment horizontal="center"/>
    </xf>
    <xf numFmtId="0" fontId="11" fillId="0" borderId="19" xfId="0" applyFont="1" applyFill="1" applyBorder="1"/>
    <xf numFmtId="3" fontId="11" fillId="0" borderId="26" xfId="0" applyNumberFormat="1" applyFont="1" applyFill="1" applyBorder="1" applyAlignment="1">
      <alignment horizontal="center"/>
    </xf>
    <xf numFmtId="0" fontId="12" fillId="2" borderId="24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2" fontId="12" fillId="2" borderId="25" xfId="0" quotePrefix="1" applyNumberFormat="1" applyFont="1" applyFill="1" applyBorder="1" applyAlignment="1">
      <alignment horizontal="center"/>
    </xf>
    <xf numFmtId="0" fontId="12" fillId="0" borderId="24" xfId="0" applyFont="1" applyFill="1" applyBorder="1"/>
    <xf numFmtId="3" fontId="12" fillId="0" borderId="1" xfId="0" applyNumberFormat="1" applyFont="1" applyFill="1" applyBorder="1" applyAlignment="1">
      <alignment horizontal="center"/>
    </xf>
    <xf numFmtId="164" fontId="12" fillId="0" borderId="25" xfId="0" quotePrefix="1" applyNumberFormat="1" applyFont="1" applyFill="1" applyBorder="1" applyAlignment="1">
      <alignment horizontal="center"/>
    </xf>
    <xf numFmtId="3" fontId="11" fillId="0" borderId="33" xfId="0" quotePrefix="1" applyNumberFormat="1" applyFont="1" applyFill="1" applyBorder="1" applyAlignment="1">
      <alignment horizontal="center"/>
    </xf>
    <xf numFmtId="0" fontId="12" fillId="3" borderId="23" xfId="0" applyFont="1" applyFill="1" applyBorder="1" applyAlignment="1">
      <alignment horizontal="left"/>
    </xf>
    <xf numFmtId="0" fontId="12" fillId="3" borderId="29" xfId="0" applyFont="1" applyFill="1" applyBorder="1" applyAlignment="1">
      <alignment horizontal="center"/>
    </xf>
    <xf numFmtId="2" fontId="12" fillId="3" borderId="22" xfId="0" quotePrefix="1" applyNumberFormat="1" applyFont="1" applyFill="1" applyBorder="1" applyAlignment="1">
      <alignment horizontal="center"/>
    </xf>
    <xf numFmtId="0" fontId="12" fillId="0" borderId="1" xfId="0" quotePrefix="1" applyFont="1" applyFill="1" applyBorder="1" applyAlignment="1">
      <alignment horizontal="center"/>
    </xf>
    <xf numFmtId="2" fontId="12" fillId="2" borderId="33" xfId="0" quotePrefix="1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5" fontId="11" fillId="0" borderId="25" xfId="0" quotePrefix="1" applyNumberFormat="1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165" fontId="11" fillId="0" borderId="18" xfId="0" quotePrefix="1" applyNumberFormat="1" applyFont="1" applyFill="1" applyBorder="1" applyAlignment="1">
      <alignment horizontal="center"/>
    </xf>
    <xf numFmtId="165" fontId="11" fillId="0" borderId="0" xfId="0" applyNumberFormat="1" applyFont="1" applyFill="1"/>
    <xf numFmtId="3" fontId="11" fillId="0" borderId="25" xfId="0" quotePrefix="1" applyNumberFormat="1" applyFont="1" applyFill="1" applyBorder="1" applyAlignment="1">
      <alignment horizontal="center"/>
    </xf>
    <xf numFmtId="0" fontId="12" fillId="3" borderId="34" xfId="0" applyFont="1" applyFill="1" applyBorder="1" applyAlignment="1">
      <alignment horizontal="left"/>
    </xf>
    <xf numFmtId="0" fontId="12" fillId="0" borderId="4" xfId="0" applyFont="1" applyFill="1" applyBorder="1"/>
    <xf numFmtId="3" fontId="12" fillId="0" borderId="1" xfId="0" quotePrefix="1" applyNumberFormat="1" applyFont="1" applyFill="1" applyBorder="1" applyAlignment="1">
      <alignment horizontal="center"/>
    </xf>
    <xf numFmtId="165" fontId="12" fillId="0" borderId="25" xfId="0" quotePrefix="1" applyNumberFormat="1" applyFont="1" applyFill="1" applyBorder="1" applyAlignment="1">
      <alignment horizontal="center"/>
    </xf>
    <xf numFmtId="0" fontId="11" fillId="0" borderId="4" xfId="0" applyFont="1" applyFill="1" applyBorder="1"/>
    <xf numFmtId="0" fontId="11" fillId="0" borderId="35" xfId="0" applyFont="1" applyFill="1" applyBorder="1"/>
    <xf numFmtId="0" fontId="13" fillId="0" borderId="30" xfId="0" applyFont="1" applyFill="1" applyBorder="1"/>
    <xf numFmtId="3" fontId="13" fillId="0" borderId="6" xfId="0" applyNumberFormat="1" applyFont="1" applyFill="1" applyBorder="1" applyAlignment="1">
      <alignment horizontal="center"/>
    </xf>
    <xf numFmtId="164" fontId="13" fillId="0" borderId="31" xfId="0" quotePrefix="1" applyNumberFormat="1" applyFont="1" applyFill="1" applyBorder="1" applyAlignment="1">
      <alignment horizontal="center"/>
    </xf>
    <xf numFmtId="0" fontId="14" fillId="0" borderId="24" xfId="0" applyFont="1" applyFill="1" applyBorder="1"/>
    <xf numFmtId="3" fontId="14" fillId="0" borderId="1" xfId="0" applyNumberFormat="1" applyFont="1" applyFill="1" applyBorder="1" applyAlignment="1">
      <alignment horizontal="center"/>
    </xf>
    <xf numFmtId="164" fontId="14" fillId="0" borderId="25" xfId="0" quotePrefix="1" applyNumberFormat="1" applyFont="1" applyFill="1" applyBorder="1" applyAlignment="1">
      <alignment horizontal="center"/>
    </xf>
    <xf numFmtId="0" fontId="14" fillId="0" borderId="19" xfId="0" applyFont="1" applyFill="1" applyBorder="1"/>
    <xf numFmtId="3" fontId="14" fillId="0" borderId="26" xfId="0" applyNumberFormat="1" applyFont="1" applyFill="1" applyBorder="1" applyAlignment="1">
      <alignment horizontal="center"/>
    </xf>
    <xf numFmtId="164" fontId="14" fillId="0" borderId="18" xfId="0" quotePrefix="1" applyNumberFormat="1" applyFont="1" applyFill="1" applyBorder="1" applyAlignment="1">
      <alignment horizontal="center"/>
    </xf>
    <xf numFmtId="0" fontId="16" fillId="3" borderId="21" xfId="0" applyFont="1" applyFill="1" applyBorder="1"/>
    <xf numFmtId="0" fontId="16" fillId="3" borderId="32" xfId="0" applyFont="1" applyFill="1" applyBorder="1" applyAlignment="1">
      <alignment horizontal="center"/>
    </xf>
    <xf numFmtId="0" fontId="16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3" fontId="14" fillId="0" borderId="25" xfId="0" quotePrefix="1" applyNumberFormat="1" applyFont="1" applyFill="1" applyBorder="1" applyAlignment="1">
      <alignment horizontal="center"/>
    </xf>
    <xf numFmtId="3" fontId="6" fillId="4" borderId="49" xfId="0" applyNumberFormat="1" applyFont="1" applyFill="1" applyBorder="1" applyAlignment="1">
      <alignment horizontal="left" vertical="center"/>
    </xf>
    <xf numFmtId="3" fontId="6" fillId="4" borderId="43" xfId="0" applyNumberFormat="1" applyFont="1" applyFill="1" applyBorder="1" applyAlignment="1">
      <alignment horizontal="left" vertical="center"/>
    </xf>
    <xf numFmtId="3" fontId="6" fillId="4" borderId="44" xfId="0" applyNumberFormat="1" applyFont="1" applyFill="1" applyBorder="1" applyAlignment="1">
      <alignment horizontal="left" vertical="center"/>
    </xf>
    <xf numFmtId="166" fontId="7" fillId="0" borderId="18" xfId="0" applyNumberFormat="1" applyFont="1" applyBorder="1" applyAlignment="1">
      <alignment horizontal="center" vertical="center"/>
    </xf>
    <xf numFmtId="3" fontId="17" fillId="0" borderId="39" xfId="0" applyNumberFormat="1" applyFont="1" applyFill="1" applyBorder="1" applyAlignment="1">
      <alignment horizontal="center" vertical="center"/>
    </xf>
    <xf numFmtId="3" fontId="17" fillId="0" borderId="52" xfId="0" applyNumberFormat="1" applyFont="1" applyFill="1" applyBorder="1" applyAlignment="1">
      <alignment horizontal="center" vertical="center"/>
    </xf>
    <xf numFmtId="3" fontId="17" fillId="4" borderId="50" xfId="0" applyNumberFormat="1" applyFont="1" applyFill="1" applyBorder="1" applyAlignment="1">
      <alignment horizontal="center" vertical="center"/>
    </xf>
    <xf numFmtId="3" fontId="17" fillId="4" borderId="51" xfId="0" applyNumberFormat="1" applyFont="1" applyFill="1" applyBorder="1" applyAlignment="1">
      <alignment horizontal="center" vertical="center"/>
    </xf>
    <xf numFmtId="3" fontId="9" fillId="0" borderId="18" xfId="0" applyNumberFormat="1" applyFont="1" applyFill="1" applyBorder="1" applyAlignment="1">
      <alignment horizontal="center"/>
    </xf>
    <xf numFmtId="3" fontId="0" fillId="0" borderId="30" xfId="0" applyNumberFormat="1" applyFont="1" applyFill="1" applyBorder="1" applyAlignment="1">
      <alignment horizontal="center"/>
    </xf>
    <xf numFmtId="3" fontId="0" fillId="0" borderId="6" xfId="0" applyNumberFormat="1" applyFont="1" applyFill="1" applyBorder="1" applyAlignment="1">
      <alignment horizontal="center"/>
    </xf>
    <xf numFmtId="3" fontId="9" fillId="0" borderId="31" xfId="0" applyNumberFormat="1" applyFont="1" applyFill="1" applyBorder="1" applyAlignment="1">
      <alignment horizontal="center"/>
    </xf>
    <xf numFmtId="166" fontId="7" fillId="0" borderId="31" xfId="0" applyNumberFormat="1" applyFont="1" applyBorder="1" applyAlignment="1">
      <alignment horizontal="center" vertical="center"/>
    </xf>
    <xf numFmtId="3" fontId="22" fillId="0" borderId="38" xfId="0" applyNumberFormat="1" applyFont="1" applyBorder="1" applyAlignment="1">
      <alignment horizontal="center" vertical="center"/>
    </xf>
    <xf numFmtId="166" fontId="22" fillId="0" borderId="53" xfId="0" applyNumberFormat="1" applyFont="1" applyBorder="1" applyAlignment="1">
      <alignment horizontal="center" vertical="center"/>
    </xf>
    <xf numFmtId="166" fontId="22" fillId="0" borderId="36" xfId="0" applyNumberFormat="1" applyFont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0" fontId="24" fillId="0" borderId="0" xfId="0" applyFont="1"/>
    <xf numFmtId="0" fontId="20" fillId="0" borderId="33" xfId="0" applyFont="1" applyFill="1" applyBorder="1" applyAlignment="1">
      <alignment horizontal="center" vertical="center"/>
    </xf>
    <xf numFmtId="3" fontId="22" fillId="4" borderId="38" xfId="0" applyNumberFormat="1" applyFont="1" applyFill="1" applyBorder="1" applyAlignment="1">
      <alignment horizontal="center" vertical="center"/>
    </xf>
    <xf numFmtId="3" fontId="22" fillId="4" borderId="53" xfId="0" applyNumberFormat="1" applyFont="1" applyFill="1" applyBorder="1" applyAlignment="1">
      <alignment horizontal="center" vertical="center"/>
    </xf>
    <xf numFmtId="3" fontId="22" fillId="4" borderId="36" xfId="0" applyNumberFormat="1" applyFont="1" applyFill="1" applyBorder="1" applyAlignment="1">
      <alignment horizontal="center" vertical="center"/>
    </xf>
    <xf numFmtId="3" fontId="22" fillId="4" borderId="1" xfId="0" applyNumberFormat="1" applyFont="1" applyFill="1" applyBorder="1" applyAlignment="1">
      <alignment horizontal="left" vertical="center"/>
    </xf>
    <xf numFmtId="3" fontId="25" fillId="0" borderId="6" xfId="0" applyNumberFormat="1" applyFont="1" applyBorder="1" applyAlignment="1">
      <alignment horizontal="center" vertical="center"/>
    </xf>
    <xf numFmtId="166" fontId="25" fillId="0" borderId="6" xfId="0" applyNumberFormat="1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166" fontId="25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166" fontId="22" fillId="0" borderId="1" xfId="0" applyNumberFormat="1" applyFont="1" applyBorder="1" applyAlignment="1">
      <alignment horizontal="center" vertical="center"/>
    </xf>
    <xf numFmtId="0" fontId="26" fillId="0" borderId="1" xfId="0" applyFont="1" applyFill="1" applyBorder="1"/>
    <xf numFmtId="0" fontId="27" fillId="0" borderId="0" xfId="0" applyFont="1"/>
    <xf numFmtId="0" fontId="27" fillId="0" borderId="5" xfId="0" applyFont="1" applyBorder="1"/>
    <xf numFmtId="166" fontId="25" fillId="0" borderId="7" xfId="0" applyNumberFormat="1" applyFont="1" applyBorder="1" applyAlignment="1">
      <alignment horizontal="center" vertical="center"/>
    </xf>
    <xf numFmtId="0" fontId="26" fillId="0" borderId="10" xfId="0" applyFont="1" applyFill="1" applyBorder="1"/>
    <xf numFmtId="0" fontId="27" fillId="0" borderId="59" xfId="0" applyFont="1" applyBorder="1"/>
    <xf numFmtId="3" fontId="22" fillId="4" borderId="60" xfId="0" applyNumberFormat="1" applyFont="1" applyFill="1" applyBorder="1" applyAlignment="1">
      <alignment horizontal="center" vertical="center"/>
    </xf>
    <xf numFmtId="3" fontId="22" fillId="4" borderId="61" xfId="0" applyNumberFormat="1" applyFont="1" applyFill="1" applyBorder="1" applyAlignment="1">
      <alignment horizontal="center" vertical="center"/>
    </xf>
    <xf numFmtId="3" fontId="22" fillId="4" borderId="62" xfId="0" applyNumberFormat="1" applyFont="1" applyFill="1" applyBorder="1" applyAlignment="1">
      <alignment horizontal="center" vertical="center"/>
    </xf>
    <xf numFmtId="3" fontId="22" fillId="4" borderId="8" xfId="0" applyNumberFormat="1" applyFont="1" applyFill="1" applyBorder="1" applyAlignment="1">
      <alignment horizontal="left" vertical="center"/>
    </xf>
    <xf numFmtId="166" fontId="25" fillId="0" borderId="9" xfId="0" applyNumberFormat="1" applyFont="1" applyBorder="1" applyAlignment="1">
      <alignment horizontal="center" vertical="center"/>
    </xf>
    <xf numFmtId="3" fontId="22" fillId="0" borderId="58" xfId="0" applyNumberFormat="1" applyFont="1" applyBorder="1" applyAlignment="1">
      <alignment horizontal="center" vertical="center"/>
    </xf>
    <xf numFmtId="166" fontId="22" fillId="0" borderId="58" xfId="0" applyNumberFormat="1" applyFont="1" applyBorder="1" applyAlignment="1">
      <alignment horizontal="center" vertical="center"/>
    </xf>
    <xf numFmtId="166" fontId="22" fillId="0" borderId="11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0" fontId="21" fillId="0" borderId="37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166" fontId="7" fillId="0" borderId="63" xfId="0" applyNumberFormat="1" applyFont="1" applyBorder="1" applyAlignment="1">
      <alignment horizontal="center" vertical="center"/>
    </xf>
    <xf numFmtId="3" fontId="9" fillId="0" borderId="64" xfId="0" applyNumberFormat="1" applyFont="1" applyFill="1" applyBorder="1" applyAlignment="1">
      <alignment horizontal="center"/>
    </xf>
    <xf numFmtId="0" fontId="9" fillId="0" borderId="48" xfId="0" applyFont="1" applyFill="1" applyBorder="1"/>
    <xf numFmtId="0" fontId="0" fillId="0" borderId="65" xfId="0" applyFont="1" applyFill="1" applyBorder="1"/>
    <xf numFmtId="0" fontId="9" fillId="0" borderId="28" xfId="0" applyFont="1" applyFill="1" applyBorder="1"/>
    <xf numFmtId="3" fontId="9" fillId="0" borderId="66" xfId="0" applyNumberFormat="1" applyFont="1" applyFill="1" applyBorder="1" applyAlignment="1">
      <alignment horizontal="center"/>
    </xf>
    <xf numFmtId="3" fontId="9" fillId="0" borderId="67" xfId="0" applyNumberFormat="1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/>
    </xf>
    <xf numFmtId="0" fontId="19" fillId="0" borderId="32" xfId="0" applyFont="1" applyFill="1" applyBorder="1" applyAlignment="1">
      <alignment horizontal="center"/>
    </xf>
    <xf numFmtId="0" fontId="19" fillId="0" borderId="20" xfId="0" applyFont="1" applyFill="1" applyBorder="1" applyAlignment="1">
      <alignment horizontal="center"/>
    </xf>
    <xf numFmtId="164" fontId="9" fillId="0" borderId="1" xfId="0" quotePrefix="1" applyNumberFormat="1" applyFont="1" applyFill="1" applyBorder="1" applyAlignment="1">
      <alignment horizontal="center"/>
    </xf>
    <xf numFmtId="164" fontId="11" fillId="0" borderId="25" xfId="0" quotePrefix="1" applyNumberFormat="1" applyFont="1" applyFill="1" applyBorder="1" applyAlignment="1">
      <alignment horizontal="center"/>
    </xf>
    <xf numFmtId="164" fontId="9" fillId="0" borderId="25" xfId="0" quotePrefix="1" applyNumberFormat="1" applyFont="1" applyFill="1" applyBorder="1" applyAlignment="1">
      <alignment horizontal="center"/>
    </xf>
    <xf numFmtId="166" fontId="7" fillId="0" borderId="6" xfId="0" quotePrefix="1" applyNumberFormat="1" applyFont="1" applyBorder="1" applyAlignment="1">
      <alignment horizontal="center" vertical="center"/>
    </xf>
    <xf numFmtId="166" fontId="7" fillId="0" borderId="26" xfId="0" quotePrefix="1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17" fillId="0" borderId="72" xfId="0" quotePrefix="1" applyNumberFormat="1" applyFont="1" applyFill="1" applyBorder="1" applyAlignment="1">
      <alignment horizontal="center" vertical="center"/>
    </xf>
    <xf numFmtId="3" fontId="17" fillId="0" borderId="73" xfId="0" applyNumberFormat="1" applyFont="1" applyFill="1" applyBorder="1" applyAlignment="1">
      <alignment horizontal="center" vertical="center"/>
    </xf>
    <xf numFmtId="3" fontId="22" fillId="0" borderId="2" xfId="0" applyNumberFormat="1" applyFont="1" applyFill="1" applyBorder="1" applyAlignment="1">
      <alignment horizontal="center" vertical="center"/>
    </xf>
    <xf numFmtId="166" fontId="22" fillId="0" borderId="37" xfId="0" quotePrefix="1" applyNumberFormat="1" applyFont="1" applyFill="1" applyBorder="1" applyAlignment="1">
      <alignment horizontal="center" vertical="center"/>
    </xf>
    <xf numFmtId="166" fontId="22" fillId="0" borderId="3" xfId="0" applyNumberFormat="1" applyFont="1" applyFill="1" applyBorder="1" applyAlignment="1">
      <alignment horizontal="center" vertical="center"/>
    </xf>
    <xf numFmtId="166" fontId="7" fillId="0" borderId="76" xfId="0" applyNumberFormat="1" applyFont="1" applyBorder="1" applyAlignment="1">
      <alignment horizontal="center" vertical="center"/>
    </xf>
    <xf numFmtId="166" fontId="7" fillId="0" borderId="76" xfId="0" applyNumberFormat="1" applyFont="1" applyFill="1" applyBorder="1" applyAlignment="1">
      <alignment horizontal="center" vertical="center"/>
    </xf>
    <xf numFmtId="3" fontId="7" fillId="0" borderId="78" xfId="0" applyNumberFormat="1" applyFont="1" applyBorder="1" applyAlignment="1">
      <alignment horizontal="center" vertical="center"/>
    </xf>
    <xf numFmtId="166" fontId="7" fillId="0" borderId="74" xfId="0" applyNumberFormat="1" applyFont="1" applyFill="1" applyBorder="1" applyAlignment="1">
      <alignment horizontal="center" vertical="center"/>
    </xf>
    <xf numFmtId="3" fontId="7" fillId="0" borderId="75" xfId="0" applyNumberFormat="1" applyFont="1" applyBorder="1" applyAlignment="1">
      <alignment horizontal="center" vertical="center"/>
    </xf>
    <xf numFmtId="3" fontId="17" fillId="0" borderId="72" xfId="0" applyNumberFormat="1" applyFont="1" applyFill="1" applyBorder="1" applyAlignment="1">
      <alignment horizontal="center" vertical="center"/>
    </xf>
    <xf numFmtId="3" fontId="7" fillId="0" borderId="78" xfId="0" applyNumberFormat="1" applyFont="1" applyFill="1" applyBorder="1" applyAlignment="1">
      <alignment horizontal="center" vertical="center"/>
    </xf>
    <xf numFmtId="3" fontId="7" fillId="0" borderId="79" xfId="0" applyNumberFormat="1" applyFont="1" applyBorder="1" applyAlignment="1">
      <alignment horizontal="center" vertical="center"/>
    </xf>
    <xf numFmtId="166" fontId="7" fillId="0" borderId="80" xfId="0" applyNumberFormat="1" applyFont="1" applyBorder="1" applyAlignment="1">
      <alignment horizontal="center" vertical="center"/>
    </xf>
    <xf numFmtId="166" fontId="7" fillId="0" borderId="77" xfId="0" applyNumberFormat="1" applyFont="1" applyFill="1" applyBorder="1" applyAlignment="1">
      <alignment horizontal="center" vertical="center"/>
    </xf>
    <xf numFmtId="3" fontId="7" fillId="0" borderId="79" xfId="0" applyNumberFormat="1" applyFont="1" applyFill="1" applyBorder="1" applyAlignment="1">
      <alignment horizontal="center" vertical="center"/>
    </xf>
    <xf numFmtId="166" fontId="7" fillId="0" borderId="80" xfId="0" applyNumberFormat="1" applyFont="1" applyFill="1" applyBorder="1" applyAlignment="1">
      <alignment horizontal="center" vertical="center"/>
    </xf>
    <xf numFmtId="3" fontId="7" fillId="0" borderId="81" xfId="0" applyNumberFormat="1" applyFont="1" applyBorder="1" applyAlignment="1">
      <alignment horizontal="center" vertical="center"/>
    </xf>
    <xf numFmtId="3" fontId="22" fillId="0" borderId="37" xfId="0" applyNumberFormat="1" applyFont="1" applyFill="1" applyBorder="1" applyAlignment="1">
      <alignment horizontal="center" vertical="center"/>
    </xf>
    <xf numFmtId="3" fontId="0" fillId="0" borderId="19" xfId="0" applyNumberFormat="1" applyFill="1" applyBorder="1" applyAlignment="1">
      <alignment horizontal="center"/>
    </xf>
    <xf numFmtId="164" fontId="9" fillId="0" borderId="24" xfId="0" quotePrefix="1" applyNumberFormat="1" applyFont="1" applyFill="1" applyBorder="1" applyAlignment="1">
      <alignment horizontal="center"/>
    </xf>
    <xf numFmtId="166" fontId="7" fillId="0" borderId="82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3" fontId="11" fillId="0" borderId="18" xfId="0" quotePrefix="1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164" fontId="14" fillId="0" borderId="31" xfId="0" quotePrefix="1" applyNumberFormat="1" applyFont="1" applyFill="1" applyBorder="1" applyAlignment="1">
      <alignment horizontal="center"/>
    </xf>
    <xf numFmtId="164" fontId="11" fillId="0" borderId="18" xfId="0" quotePrefix="1" applyNumberFormat="1" applyFont="1" applyFill="1" applyBorder="1" applyAlignment="1">
      <alignment horizontal="center"/>
    </xf>
    <xf numFmtId="164" fontId="12" fillId="0" borderId="33" xfId="0" applyNumberFormat="1" applyFont="1" applyFill="1" applyBorder="1" applyAlignment="1">
      <alignment horizontal="center"/>
    </xf>
    <xf numFmtId="166" fontId="30" fillId="0" borderId="40" xfId="0" applyNumberFormat="1" applyFont="1" applyBorder="1" applyAlignment="1">
      <alignment horizontal="center" vertical="center"/>
    </xf>
    <xf numFmtId="3" fontId="22" fillId="4" borderId="2" xfId="0" applyNumberFormat="1" applyFont="1" applyFill="1" applyBorder="1" applyAlignment="1">
      <alignment horizontal="left" vertical="center"/>
    </xf>
    <xf numFmtId="166" fontId="29" fillId="0" borderId="37" xfId="0" applyNumberFormat="1" applyFont="1" applyBorder="1" applyAlignment="1">
      <alignment horizontal="center" vertical="center"/>
    </xf>
    <xf numFmtId="166" fontId="29" fillId="0" borderId="3" xfId="0" applyNumberFormat="1" applyFont="1" applyBorder="1" applyAlignment="1">
      <alignment horizontal="center" vertical="center"/>
    </xf>
    <xf numFmtId="3" fontId="29" fillId="0" borderId="2" xfId="0" applyNumberFormat="1" applyFont="1" applyBorder="1" applyAlignment="1">
      <alignment horizontal="center" vertical="center"/>
    </xf>
    <xf numFmtId="164" fontId="12" fillId="0" borderId="25" xfId="0" applyNumberFormat="1" applyFont="1" applyFill="1" applyBorder="1" applyAlignment="1">
      <alignment horizontal="center"/>
    </xf>
    <xf numFmtId="165" fontId="12" fillId="0" borderId="25" xfId="0" applyNumberFormat="1" applyFont="1" applyFill="1" applyBorder="1" applyAlignment="1">
      <alignment horizontal="center"/>
    </xf>
    <xf numFmtId="165" fontId="3" fillId="0" borderId="0" xfId="0" applyNumberFormat="1" applyFont="1" applyFill="1" applyBorder="1"/>
    <xf numFmtId="165" fontId="3" fillId="0" borderId="42" xfId="0" applyNumberFormat="1" applyFont="1" applyFill="1" applyBorder="1"/>
    <xf numFmtId="3" fontId="30" fillId="0" borderId="68" xfId="0" applyNumberFormat="1" applyFont="1" applyBorder="1" applyAlignment="1">
      <alignment horizontal="center" vertical="center"/>
    </xf>
    <xf numFmtId="166" fontId="30" fillId="0" borderId="63" xfId="0" applyNumberFormat="1" applyFont="1" applyBorder="1" applyAlignment="1">
      <alignment horizontal="center" vertical="center"/>
    </xf>
    <xf numFmtId="3" fontId="29" fillId="0" borderId="83" xfId="0" applyNumberFormat="1" applyFont="1" applyBorder="1" applyAlignment="1">
      <alignment horizontal="center" vertical="center"/>
    </xf>
    <xf numFmtId="166" fontId="29" fillId="0" borderId="84" xfId="0" applyNumberFormat="1" applyFont="1" applyBorder="1" applyAlignment="1">
      <alignment horizontal="center" vertical="center"/>
    </xf>
    <xf numFmtId="166" fontId="29" fillId="0" borderId="85" xfId="0" applyNumberFormat="1" applyFont="1" applyBorder="1" applyAlignment="1">
      <alignment horizontal="center" vertical="center"/>
    </xf>
    <xf numFmtId="3" fontId="29" fillId="4" borderId="88" xfId="0" applyNumberFormat="1" applyFont="1" applyFill="1" applyBorder="1" applyAlignment="1">
      <alignment horizontal="left" vertical="center"/>
    </xf>
    <xf numFmtId="3" fontId="29" fillId="4" borderId="89" xfId="0" applyNumberFormat="1" applyFont="1" applyFill="1" applyBorder="1" applyAlignment="1">
      <alignment horizontal="left" vertical="center"/>
    </xf>
    <xf numFmtId="166" fontId="6" fillId="0" borderId="40" xfId="0" applyNumberFormat="1" applyFont="1" applyBorder="1" applyAlignment="1">
      <alignment horizontal="center" vertical="center"/>
    </xf>
    <xf numFmtId="3" fontId="7" fillId="0" borderId="90" xfId="0" applyNumberFormat="1" applyFont="1" applyBorder="1" applyAlignment="1">
      <alignment horizontal="center" vertical="center"/>
    </xf>
    <xf numFmtId="166" fontId="7" fillId="0" borderId="90" xfId="0" applyNumberFormat="1" applyFont="1" applyBorder="1" applyAlignment="1">
      <alignment horizontal="center" vertical="center"/>
    </xf>
    <xf numFmtId="3" fontId="17" fillId="4" borderId="91" xfId="0" applyNumberFormat="1" applyFont="1" applyFill="1" applyBorder="1" applyAlignment="1">
      <alignment horizontal="center" vertical="center"/>
    </xf>
    <xf numFmtId="166" fontId="22" fillId="0" borderId="92" xfId="0" applyNumberFormat="1" applyFont="1" applyBorder="1" applyAlignment="1">
      <alignment horizontal="center" vertical="center"/>
    </xf>
    <xf numFmtId="166" fontId="7" fillId="0" borderId="93" xfId="0" applyNumberFormat="1" applyFont="1" applyBorder="1" applyAlignment="1">
      <alignment horizontal="center" vertical="center"/>
    </xf>
    <xf numFmtId="166" fontId="7" fillId="0" borderId="94" xfId="0" applyNumberFormat="1" applyFont="1" applyBorder="1" applyAlignment="1">
      <alignment horizontal="center" vertical="center"/>
    </xf>
    <xf numFmtId="3" fontId="17" fillId="4" borderId="95" xfId="0" applyNumberFormat="1" applyFont="1" applyFill="1" applyBorder="1" applyAlignment="1">
      <alignment horizontal="center" vertical="center"/>
    </xf>
    <xf numFmtId="3" fontId="22" fillId="0" borderId="96" xfId="0" applyNumberFormat="1" applyFont="1" applyBorder="1" applyAlignment="1">
      <alignment horizontal="center" vertical="center"/>
    </xf>
    <xf numFmtId="3" fontId="7" fillId="0" borderId="35" xfId="0" applyNumberFormat="1" applyFont="1" applyBorder="1" applyAlignment="1">
      <alignment horizontal="center" vertical="center"/>
    </xf>
    <xf numFmtId="3" fontId="17" fillId="4" borderId="97" xfId="0" applyNumberFormat="1" applyFont="1" applyFill="1" applyBorder="1" applyAlignment="1">
      <alignment horizontal="center" vertical="center"/>
    </xf>
    <xf numFmtId="3" fontId="17" fillId="4" borderId="98" xfId="0" applyNumberFormat="1" applyFont="1" applyFill="1" applyBorder="1" applyAlignment="1">
      <alignment horizontal="center" vertical="center"/>
    </xf>
    <xf numFmtId="3" fontId="7" fillId="0" borderId="99" xfId="0" applyNumberFormat="1" applyFont="1" applyBorder="1" applyAlignment="1">
      <alignment horizontal="center" vertical="center"/>
    </xf>
    <xf numFmtId="166" fontId="7" fillId="0" borderId="7" xfId="0" applyNumberFormat="1" applyFont="1" applyBorder="1" applyAlignment="1">
      <alignment horizontal="center" vertical="center"/>
    </xf>
    <xf numFmtId="166" fontId="22" fillId="0" borderId="101" xfId="0" applyNumberFormat="1" applyFont="1" applyBorder="1" applyAlignment="1">
      <alignment horizontal="center" vertical="center"/>
    </xf>
    <xf numFmtId="3" fontId="7" fillId="0" borderId="102" xfId="0" applyNumberFormat="1" applyFont="1" applyBorder="1" applyAlignment="1">
      <alignment horizontal="center" vertical="center"/>
    </xf>
    <xf numFmtId="166" fontId="7" fillId="0" borderId="103" xfId="0" applyNumberFormat="1" applyFont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3" fillId="0" borderId="17" xfId="0" applyFont="1" applyBorder="1"/>
    <xf numFmtId="0" fontId="3" fillId="0" borderId="14" xfId="0" applyFont="1" applyBorder="1"/>
    <xf numFmtId="0" fontId="0" fillId="0" borderId="104" xfId="0" applyFill="1" applyBorder="1"/>
    <xf numFmtId="0" fontId="0" fillId="0" borderId="41" xfId="0" applyFill="1" applyBorder="1"/>
    <xf numFmtId="3" fontId="22" fillId="0" borderId="105" xfId="0" applyNumberFormat="1" applyFont="1" applyFill="1" applyBorder="1" applyAlignment="1">
      <alignment horizontal="left" vertical="center"/>
    </xf>
    <xf numFmtId="166" fontId="22" fillId="0" borderId="106" xfId="0" applyNumberFormat="1" applyFont="1" applyFill="1" applyBorder="1" applyAlignment="1">
      <alignment horizontal="center" vertical="center"/>
    </xf>
    <xf numFmtId="3" fontId="6" fillId="0" borderId="107" xfId="0" applyNumberFormat="1" applyFont="1" applyFill="1" applyBorder="1" applyAlignment="1">
      <alignment horizontal="left" vertical="center"/>
    </xf>
    <xf numFmtId="166" fontId="7" fillId="0" borderId="108" xfId="0" applyNumberFormat="1" applyFont="1" applyBorder="1" applyAlignment="1">
      <alignment horizontal="center" vertical="center"/>
    </xf>
    <xf numFmtId="3" fontId="6" fillId="0" borderId="109" xfId="0" applyNumberFormat="1" applyFont="1" applyFill="1" applyBorder="1" applyAlignment="1">
      <alignment horizontal="left" vertical="center"/>
    </xf>
    <xf numFmtId="166" fontId="7" fillId="0" borderId="110" xfId="0" applyNumberFormat="1" applyFont="1" applyBorder="1" applyAlignment="1">
      <alignment horizontal="center" vertical="center"/>
    </xf>
    <xf numFmtId="3" fontId="7" fillId="0" borderId="111" xfId="0" applyNumberFormat="1" applyFont="1" applyFill="1" applyBorder="1" applyAlignment="1">
      <alignment horizontal="left" vertical="center"/>
    </xf>
    <xf numFmtId="3" fontId="7" fillId="0" borderId="112" xfId="0" applyNumberFormat="1" applyFont="1" applyBorder="1" applyAlignment="1">
      <alignment horizontal="center" vertical="center"/>
    </xf>
    <xf numFmtId="166" fontId="7" fillId="0" borderId="113" xfId="0" applyNumberFormat="1" applyFont="1" applyBorder="1" applyAlignment="1">
      <alignment horizontal="center" vertical="center"/>
    </xf>
    <xf numFmtId="166" fontId="7" fillId="0" borderId="114" xfId="0" applyNumberFormat="1" applyFont="1" applyFill="1" applyBorder="1" applyAlignment="1">
      <alignment horizontal="center" vertical="center"/>
    </xf>
    <xf numFmtId="3" fontId="7" fillId="0" borderId="112" xfId="0" applyNumberFormat="1" applyFont="1" applyFill="1" applyBorder="1" applyAlignment="1">
      <alignment horizontal="center" vertical="center"/>
    </xf>
    <xf numFmtId="166" fontId="7" fillId="0" borderId="113" xfId="0" applyNumberFormat="1" applyFont="1" applyFill="1" applyBorder="1" applyAlignment="1">
      <alignment horizontal="center" vertical="center"/>
    </xf>
    <xf numFmtId="3" fontId="7" fillId="0" borderId="115" xfId="0" applyNumberFormat="1" applyFont="1" applyBorder="1" applyAlignment="1">
      <alignment horizontal="center" vertical="center"/>
    </xf>
    <xf numFmtId="166" fontId="7" fillId="0" borderId="116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166" fontId="6" fillId="0" borderId="63" xfId="0" applyNumberFormat="1" applyFont="1" applyBorder="1" applyAlignment="1">
      <alignment horizontal="center" vertical="center"/>
    </xf>
    <xf numFmtId="3" fontId="6" fillId="0" borderId="83" xfId="0" applyNumberFormat="1" applyFont="1" applyBorder="1" applyAlignment="1">
      <alignment horizontal="center" vertical="center"/>
    </xf>
    <xf numFmtId="166" fontId="6" fillId="0" borderId="84" xfId="0" applyNumberFormat="1" applyFont="1" applyBorder="1" applyAlignment="1">
      <alignment horizontal="center" vertical="center"/>
    </xf>
    <xf numFmtId="166" fontId="6" fillId="0" borderId="85" xfId="0" applyNumberFormat="1" applyFont="1" applyBorder="1" applyAlignment="1">
      <alignment horizontal="center" vertical="center"/>
    </xf>
    <xf numFmtId="3" fontId="6" fillId="4" borderId="117" xfId="0" applyNumberFormat="1" applyFont="1" applyFill="1" applyBorder="1" applyAlignment="1">
      <alignment horizontal="left" vertical="center"/>
    </xf>
    <xf numFmtId="3" fontId="6" fillId="4" borderId="118" xfId="0" applyNumberFormat="1" applyFont="1" applyFill="1" applyBorder="1" applyAlignment="1">
      <alignment horizontal="left" vertical="center"/>
    </xf>
    <xf numFmtId="3" fontId="6" fillId="4" borderId="119" xfId="0" applyNumberFormat="1" applyFont="1" applyFill="1" applyBorder="1" applyAlignment="1">
      <alignment horizontal="left" vertical="center"/>
    </xf>
    <xf numFmtId="3" fontId="17" fillId="4" borderId="120" xfId="0" applyNumberFormat="1" applyFont="1" applyFill="1" applyBorder="1" applyAlignment="1">
      <alignment horizontal="center" vertical="center"/>
    </xf>
    <xf numFmtId="3" fontId="17" fillId="4" borderId="121" xfId="0" applyNumberFormat="1" applyFont="1" applyFill="1" applyBorder="1" applyAlignment="1">
      <alignment horizontal="center" vertical="center"/>
    </xf>
    <xf numFmtId="3" fontId="17" fillId="4" borderId="122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/>
    </xf>
    <xf numFmtId="3" fontId="17" fillId="4" borderId="54" xfId="0" applyNumberFormat="1" applyFont="1" applyFill="1" applyBorder="1" applyAlignment="1">
      <alignment horizontal="center" vertical="center"/>
    </xf>
    <xf numFmtId="0" fontId="19" fillId="0" borderId="86" xfId="0" applyFont="1" applyBorder="1"/>
    <xf numFmtId="0" fontId="19" fillId="0" borderId="87" xfId="0" applyFont="1" applyBorder="1"/>
    <xf numFmtId="3" fontId="17" fillId="4" borderId="86" xfId="0" applyNumberFormat="1" applyFont="1" applyFill="1" applyBorder="1" applyAlignment="1">
      <alignment horizontal="center" vertical="center"/>
    </xf>
    <xf numFmtId="0" fontId="19" fillId="0" borderId="100" xfId="0" applyFont="1" applyBorder="1"/>
    <xf numFmtId="0" fontId="19" fillId="0" borderId="13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21" fillId="0" borderId="54" xfId="0" applyFont="1" applyFill="1" applyBorder="1" applyAlignment="1">
      <alignment horizontal="center" vertical="center"/>
    </xf>
    <xf numFmtId="0" fontId="21" fillId="0" borderId="86" xfId="0" applyFont="1" applyFill="1" applyBorder="1" applyAlignment="1">
      <alignment horizontal="center" vertical="center"/>
    </xf>
    <xf numFmtId="0" fontId="21" fillId="0" borderId="87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3" fontId="17" fillId="0" borderId="86" xfId="0" applyNumberFormat="1" applyFont="1" applyFill="1" applyBorder="1" applyAlignment="1">
      <alignment horizontal="center" vertical="center"/>
    </xf>
    <xf numFmtId="0" fontId="18" fillId="0" borderId="86" xfId="0" applyFont="1" applyFill="1" applyBorder="1"/>
    <xf numFmtId="0" fontId="18" fillId="0" borderId="100" xfId="0" applyFont="1" applyFill="1" applyBorder="1"/>
    <xf numFmtId="3" fontId="17" fillId="0" borderId="69" xfId="0" applyNumberFormat="1" applyFont="1" applyFill="1" applyBorder="1" applyAlignment="1">
      <alignment horizontal="center" vertical="center"/>
    </xf>
    <xf numFmtId="0" fontId="18" fillId="0" borderId="70" xfId="0" applyFont="1" applyFill="1" applyBorder="1"/>
    <xf numFmtId="0" fontId="18" fillId="0" borderId="71" xfId="0" applyFont="1" applyFill="1" applyBorder="1"/>
    <xf numFmtId="3" fontId="17" fillId="0" borderId="54" xfId="0" applyNumberFormat="1" applyFont="1" applyFill="1" applyBorder="1" applyAlignment="1">
      <alignment horizontal="center" vertical="center"/>
    </xf>
    <xf numFmtId="0" fontId="18" fillId="0" borderId="87" xfId="0" applyFont="1" applyFill="1" applyBorder="1"/>
    <xf numFmtId="0" fontId="21" fillId="0" borderId="4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3" fontId="17" fillId="4" borderId="69" xfId="0" applyNumberFormat="1" applyFont="1" applyFill="1" applyBorder="1" applyAlignment="1">
      <alignment horizontal="center" vertical="center"/>
    </xf>
    <xf numFmtId="3" fontId="17" fillId="4" borderId="70" xfId="0" applyNumberFormat="1" applyFont="1" applyFill="1" applyBorder="1" applyAlignment="1">
      <alignment horizontal="center" vertical="center"/>
    </xf>
    <xf numFmtId="3" fontId="17" fillId="4" borderId="71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37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3" fontId="20" fillId="5" borderId="38" xfId="0" applyNumberFormat="1" applyFont="1" applyFill="1" applyBorder="1" applyAlignment="1">
      <alignment horizontal="center" vertical="center"/>
    </xf>
    <xf numFmtId="3" fontId="20" fillId="5" borderId="53" xfId="0" applyNumberFormat="1" applyFont="1" applyFill="1" applyBorder="1" applyAlignment="1">
      <alignment horizontal="center" vertical="center"/>
    </xf>
    <xf numFmtId="3" fontId="20" fillId="5" borderId="3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  <color rgb="FFCCECFF"/>
      <color rgb="FF6699FF"/>
      <color rgb="FF99CCFF"/>
      <color rgb="FF0000FF"/>
      <color rgb="FF33CC33"/>
      <color rgb="FF00FF00"/>
      <color rgb="FF3366FF"/>
      <color rgb="FFFFFF99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5</xdr:col>
      <xdr:colOff>9525</xdr:colOff>
      <xdr:row>48</xdr:row>
      <xdr:rowOff>47625</xdr:rowOff>
    </xdr:to>
    <xdr:pic>
      <xdr:nvPicPr>
        <xdr:cNvPr id="4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514975"/>
          <a:ext cx="8267700" cy="43148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5</xdr:col>
      <xdr:colOff>28575</xdr:colOff>
      <xdr:row>75</xdr:row>
      <xdr:rowOff>161925</xdr:rowOff>
    </xdr:to>
    <xdr:pic>
      <xdr:nvPicPr>
        <xdr:cNvPr id="41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258425"/>
          <a:ext cx="8286750" cy="4924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sqref="A1:C1"/>
    </sheetView>
  </sheetViews>
  <sheetFormatPr baseColWidth="10" defaultRowHeight="12"/>
  <cols>
    <col min="1" max="1" width="50.7109375" style="34" bestFit="1" customWidth="1"/>
    <col min="2" max="3" width="16.42578125" style="34" customWidth="1"/>
    <col min="4" max="4" width="38.140625" style="34" bestFit="1" customWidth="1"/>
    <col min="5" max="6" width="11.42578125" style="34" customWidth="1"/>
    <col min="7" max="254" width="11.42578125" style="34"/>
    <col min="255" max="255" width="38.42578125" style="34" bestFit="1" customWidth="1"/>
    <col min="256" max="257" width="16.42578125" style="34" customWidth="1"/>
    <col min="258" max="510" width="11.42578125" style="34"/>
    <col min="511" max="511" width="38.42578125" style="34" bestFit="1" customWidth="1"/>
    <col min="512" max="513" width="16.42578125" style="34" customWidth="1"/>
    <col min="514" max="766" width="11.42578125" style="34"/>
    <col min="767" max="767" width="38.42578125" style="34" bestFit="1" customWidth="1"/>
    <col min="768" max="769" width="16.42578125" style="34" customWidth="1"/>
    <col min="770" max="1022" width="11.42578125" style="34"/>
    <col min="1023" max="1023" width="38.42578125" style="34" bestFit="1" customWidth="1"/>
    <col min="1024" max="1025" width="16.42578125" style="34" customWidth="1"/>
    <col min="1026" max="1278" width="11.42578125" style="34"/>
    <col min="1279" max="1279" width="38.42578125" style="34" bestFit="1" customWidth="1"/>
    <col min="1280" max="1281" width="16.42578125" style="34" customWidth="1"/>
    <col min="1282" max="1534" width="11.42578125" style="34"/>
    <col min="1535" max="1535" width="38.42578125" style="34" bestFit="1" customWidth="1"/>
    <col min="1536" max="1537" width="16.42578125" style="34" customWidth="1"/>
    <col min="1538" max="1790" width="11.42578125" style="34"/>
    <col min="1791" max="1791" width="38.42578125" style="34" bestFit="1" customWidth="1"/>
    <col min="1792" max="1793" width="16.42578125" style="34" customWidth="1"/>
    <col min="1794" max="2046" width="11.42578125" style="34"/>
    <col min="2047" max="2047" width="38.42578125" style="34" bestFit="1" customWidth="1"/>
    <col min="2048" max="2049" width="16.42578125" style="34" customWidth="1"/>
    <col min="2050" max="2302" width="11.42578125" style="34"/>
    <col min="2303" max="2303" width="38.42578125" style="34" bestFit="1" customWidth="1"/>
    <col min="2304" max="2305" width="16.42578125" style="34" customWidth="1"/>
    <col min="2306" max="2558" width="11.42578125" style="34"/>
    <col min="2559" max="2559" width="38.42578125" style="34" bestFit="1" customWidth="1"/>
    <col min="2560" max="2561" width="16.42578125" style="34" customWidth="1"/>
    <col min="2562" max="2814" width="11.42578125" style="34"/>
    <col min="2815" max="2815" width="38.42578125" style="34" bestFit="1" customWidth="1"/>
    <col min="2816" max="2817" width="16.42578125" style="34" customWidth="1"/>
    <col min="2818" max="3070" width="11.42578125" style="34"/>
    <col min="3071" max="3071" width="38.42578125" style="34" bestFit="1" customWidth="1"/>
    <col min="3072" max="3073" width="16.42578125" style="34" customWidth="1"/>
    <col min="3074" max="3326" width="11.42578125" style="34"/>
    <col min="3327" max="3327" width="38.42578125" style="34" bestFit="1" customWidth="1"/>
    <col min="3328" max="3329" width="16.42578125" style="34" customWidth="1"/>
    <col min="3330" max="3582" width="11.42578125" style="34"/>
    <col min="3583" max="3583" width="38.42578125" style="34" bestFit="1" customWidth="1"/>
    <col min="3584" max="3585" width="16.42578125" style="34" customWidth="1"/>
    <col min="3586" max="3838" width="11.42578125" style="34"/>
    <col min="3839" max="3839" width="38.42578125" style="34" bestFit="1" customWidth="1"/>
    <col min="3840" max="3841" width="16.42578125" style="34" customWidth="1"/>
    <col min="3842" max="4094" width="11.42578125" style="34"/>
    <col min="4095" max="4095" width="38.42578125" style="34" bestFit="1" customWidth="1"/>
    <col min="4096" max="4097" width="16.42578125" style="34" customWidth="1"/>
    <col min="4098" max="4350" width="11.42578125" style="34"/>
    <col min="4351" max="4351" width="38.42578125" style="34" bestFit="1" customWidth="1"/>
    <col min="4352" max="4353" width="16.42578125" style="34" customWidth="1"/>
    <col min="4354" max="4606" width="11.42578125" style="34"/>
    <col min="4607" max="4607" width="38.42578125" style="34" bestFit="1" customWidth="1"/>
    <col min="4608" max="4609" width="16.42578125" style="34" customWidth="1"/>
    <col min="4610" max="4862" width="11.42578125" style="34"/>
    <col min="4863" max="4863" width="38.42578125" style="34" bestFit="1" customWidth="1"/>
    <col min="4864" max="4865" width="16.42578125" style="34" customWidth="1"/>
    <col min="4866" max="5118" width="11.42578125" style="34"/>
    <col min="5119" max="5119" width="38.42578125" style="34" bestFit="1" customWidth="1"/>
    <col min="5120" max="5121" width="16.42578125" style="34" customWidth="1"/>
    <col min="5122" max="5374" width="11.42578125" style="34"/>
    <col min="5375" max="5375" width="38.42578125" style="34" bestFit="1" customWidth="1"/>
    <col min="5376" max="5377" width="16.42578125" style="34" customWidth="1"/>
    <col min="5378" max="5630" width="11.42578125" style="34"/>
    <col min="5631" max="5631" width="38.42578125" style="34" bestFit="1" customWidth="1"/>
    <col min="5632" max="5633" width="16.42578125" style="34" customWidth="1"/>
    <col min="5634" max="5886" width="11.42578125" style="34"/>
    <col min="5887" max="5887" width="38.42578125" style="34" bestFit="1" customWidth="1"/>
    <col min="5888" max="5889" width="16.42578125" style="34" customWidth="1"/>
    <col min="5890" max="6142" width="11.42578125" style="34"/>
    <col min="6143" max="6143" width="38.42578125" style="34" bestFit="1" customWidth="1"/>
    <col min="6144" max="6145" width="16.42578125" style="34" customWidth="1"/>
    <col min="6146" max="6398" width="11.42578125" style="34"/>
    <col min="6399" max="6399" width="38.42578125" style="34" bestFit="1" customWidth="1"/>
    <col min="6400" max="6401" width="16.42578125" style="34" customWidth="1"/>
    <col min="6402" max="6654" width="11.42578125" style="34"/>
    <col min="6655" max="6655" width="38.42578125" style="34" bestFit="1" customWidth="1"/>
    <col min="6656" max="6657" width="16.42578125" style="34" customWidth="1"/>
    <col min="6658" max="6910" width="11.42578125" style="34"/>
    <col min="6911" max="6911" width="38.42578125" style="34" bestFit="1" customWidth="1"/>
    <col min="6912" max="6913" width="16.42578125" style="34" customWidth="1"/>
    <col min="6914" max="7166" width="11.42578125" style="34"/>
    <col min="7167" max="7167" width="38.42578125" style="34" bestFit="1" customWidth="1"/>
    <col min="7168" max="7169" width="16.42578125" style="34" customWidth="1"/>
    <col min="7170" max="7422" width="11.42578125" style="34"/>
    <col min="7423" max="7423" width="38.42578125" style="34" bestFit="1" customWidth="1"/>
    <col min="7424" max="7425" width="16.42578125" style="34" customWidth="1"/>
    <col min="7426" max="7678" width="11.42578125" style="34"/>
    <col min="7679" max="7679" width="38.42578125" style="34" bestFit="1" customWidth="1"/>
    <col min="7680" max="7681" width="16.42578125" style="34" customWidth="1"/>
    <col min="7682" max="7934" width="11.42578125" style="34"/>
    <col min="7935" max="7935" width="38.42578125" style="34" bestFit="1" customWidth="1"/>
    <col min="7936" max="7937" width="16.42578125" style="34" customWidth="1"/>
    <col min="7938" max="8190" width="11.42578125" style="34"/>
    <col min="8191" max="8191" width="38.42578125" style="34" bestFit="1" customWidth="1"/>
    <col min="8192" max="8193" width="16.42578125" style="34" customWidth="1"/>
    <col min="8194" max="8446" width="11.42578125" style="34"/>
    <col min="8447" max="8447" width="38.42578125" style="34" bestFit="1" customWidth="1"/>
    <col min="8448" max="8449" width="16.42578125" style="34" customWidth="1"/>
    <col min="8450" max="8702" width="11.42578125" style="34"/>
    <col min="8703" max="8703" width="38.42578125" style="34" bestFit="1" customWidth="1"/>
    <col min="8704" max="8705" width="16.42578125" style="34" customWidth="1"/>
    <col min="8706" max="8958" width="11.42578125" style="34"/>
    <col min="8959" max="8959" width="38.42578125" style="34" bestFit="1" customWidth="1"/>
    <col min="8960" max="8961" width="16.42578125" style="34" customWidth="1"/>
    <col min="8962" max="9214" width="11.42578125" style="34"/>
    <col min="9215" max="9215" width="38.42578125" style="34" bestFit="1" customWidth="1"/>
    <col min="9216" max="9217" width="16.42578125" style="34" customWidth="1"/>
    <col min="9218" max="9470" width="11.42578125" style="34"/>
    <col min="9471" max="9471" width="38.42578125" style="34" bestFit="1" customWidth="1"/>
    <col min="9472" max="9473" width="16.42578125" style="34" customWidth="1"/>
    <col min="9474" max="9726" width="11.42578125" style="34"/>
    <col min="9727" max="9727" width="38.42578125" style="34" bestFit="1" customWidth="1"/>
    <col min="9728" max="9729" width="16.42578125" style="34" customWidth="1"/>
    <col min="9730" max="9982" width="11.42578125" style="34"/>
    <col min="9983" max="9983" width="38.42578125" style="34" bestFit="1" customWidth="1"/>
    <col min="9984" max="9985" width="16.42578125" style="34" customWidth="1"/>
    <col min="9986" max="10238" width="11.42578125" style="34"/>
    <col min="10239" max="10239" width="38.42578125" style="34" bestFit="1" customWidth="1"/>
    <col min="10240" max="10241" width="16.42578125" style="34" customWidth="1"/>
    <col min="10242" max="10494" width="11.42578125" style="34"/>
    <col min="10495" max="10495" width="38.42578125" style="34" bestFit="1" customWidth="1"/>
    <col min="10496" max="10497" width="16.42578125" style="34" customWidth="1"/>
    <col min="10498" max="10750" width="11.42578125" style="34"/>
    <col min="10751" max="10751" width="38.42578125" style="34" bestFit="1" customWidth="1"/>
    <col min="10752" max="10753" width="16.42578125" style="34" customWidth="1"/>
    <col min="10754" max="11006" width="11.42578125" style="34"/>
    <col min="11007" max="11007" width="38.42578125" style="34" bestFit="1" customWidth="1"/>
    <col min="11008" max="11009" width="16.42578125" style="34" customWidth="1"/>
    <col min="11010" max="11262" width="11.42578125" style="34"/>
    <col min="11263" max="11263" width="38.42578125" style="34" bestFit="1" customWidth="1"/>
    <col min="11264" max="11265" width="16.42578125" style="34" customWidth="1"/>
    <col min="11266" max="11518" width="11.42578125" style="34"/>
    <col min="11519" max="11519" width="38.42578125" style="34" bestFit="1" customWidth="1"/>
    <col min="11520" max="11521" width="16.42578125" style="34" customWidth="1"/>
    <col min="11522" max="11774" width="11.42578125" style="34"/>
    <col min="11775" max="11775" width="38.42578125" style="34" bestFit="1" customWidth="1"/>
    <col min="11776" max="11777" width="16.42578125" style="34" customWidth="1"/>
    <col min="11778" max="12030" width="11.42578125" style="34"/>
    <col min="12031" max="12031" width="38.42578125" style="34" bestFit="1" customWidth="1"/>
    <col min="12032" max="12033" width="16.42578125" style="34" customWidth="1"/>
    <col min="12034" max="12286" width="11.42578125" style="34"/>
    <col min="12287" max="12287" width="38.42578125" style="34" bestFit="1" customWidth="1"/>
    <col min="12288" max="12289" width="16.42578125" style="34" customWidth="1"/>
    <col min="12290" max="12542" width="11.42578125" style="34"/>
    <col min="12543" max="12543" width="38.42578125" style="34" bestFit="1" customWidth="1"/>
    <col min="12544" max="12545" width="16.42578125" style="34" customWidth="1"/>
    <col min="12546" max="12798" width="11.42578125" style="34"/>
    <col min="12799" max="12799" width="38.42578125" style="34" bestFit="1" customWidth="1"/>
    <col min="12800" max="12801" width="16.42578125" style="34" customWidth="1"/>
    <col min="12802" max="13054" width="11.42578125" style="34"/>
    <col min="13055" max="13055" width="38.42578125" style="34" bestFit="1" customWidth="1"/>
    <col min="13056" max="13057" width="16.42578125" style="34" customWidth="1"/>
    <col min="13058" max="13310" width="11.42578125" style="34"/>
    <col min="13311" max="13311" width="38.42578125" style="34" bestFit="1" customWidth="1"/>
    <col min="13312" max="13313" width="16.42578125" style="34" customWidth="1"/>
    <col min="13314" max="13566" width="11.42578125" style="34"/>
    <col min="13567" max="13567" width="38.42578125" style="34" bestFit="1" customWidth="1"/>
    <col min="13568" max="13569" width="16.42578125" style="34" customWidth="1"/>
    <col min="13570" max="13822" width="11.42578125" style="34"/>
    <col min="13823" max="13823" width="38.42578125" style="34" bestFit="1" customWidth="1"/>
    <col min="13824" max="13825" width="16.42578125" style="34" customWidth="1"/>
    <col min="13826" max="14078" width="11.42578125" style="34"/>
    <col min="14079" max="14079" width="38.42578125" style="34" bestFit="1" customWidth="1"/>
    <col min="14080" max="14081" width="16.42578125" style="34" customWidth="1"/>
    <col min="14082" max="14334" width="11.42578125" style="34"/>
    <col min="14335" max="14335" width="38.42578125" style="34" bestFit="1" customWidth="1"/>
    <col min="14336" max="14337" width="16.42578125" style="34" customWidth="1"/>
    <col min="14338" max="14590" width="11.42578125" style="34"/>
    <col min="14591" max="14591" width="38.42578125" style="34" bestFit="1" customWidth="1"/>
    <col min="14592" max="14593" width="16.42578125" style="34" customWidth="1"/>
    <col min="14594" max="14846" width="11.42578125" style="34"/>
    <col min="14847" max="14847" width="38.42578125" style="34" bestFit="1" customWidth="1"/>
    <col min="14848" max="14849" width="16.42578125" style="34" customWidth="1"/>
    <col min="14850" max="15102" width="11.42578125" style="34"/>
    <col min="15103" max="15103" width="38.42578125" style="34" bestFit="1" customWidth="1"/>
    <col min="15104" max="15105" width="16.42578125" style="34" customWidth="1"/>
    <col min="15106" max="15358" width="11.42578125" style="34"/>
    <col min="15359" max="15359" width="38.42578125" style="34" bestFit="1" customWidth="1"/>
    <col min="15360" max="15361" width="16.42578125" style="34" customWidth="1"/>
    <col min="15362" max="15614" width="11.42578125" style="34"/>
    <col min="15615" max="15615" width="38.42578125" style="34" bestFit="1" customWidth="1"/>
    <col min="15616" max="15617" width="16.42578125" style="34" customWidth="1"/>
    <col min="15618" max="15870" width="11.42578125" style="34"/>
    <col min="15871" max="15871" width="38.42578125" style="34" bestFit="1" customWidth="1"/>
    <col min="15872" max="15873" width="16.42578125" style="34" customWidth="1"/>
    <col min="15874" max="16126" width="11.42578125" style="34"/>
    <col min="16127" max="16127" width="38.42578125" style="34" bestFit="1" customWidth="1"/>
    <col min="16128" max="16129" width="16.42578125" style="34" customWidth="1"/>
    <col min="16130" max="16384" width="11.42578125" style="34"/>
  </cols>
  <sheetData>
    <row r="1" spans="1:7" ht="24.75" thickTop="1" thickBot="1">
      <c r="A1" s="241" t="s">
        <v>78</v>
      </c>
      <c r="B1" s="241"/>
      <c r="C1" s="241"/>
    </row>
    <row r="2" spans="1:7" ht="23.25" customHeight="1" thickTop="1" thickBot="1"/>
    <row r="3" spans="1:7" ht="20.25" thickTop="1" thickBot="1">
      <c r="A3" s="76" t="s">
        <v>3</v>
      </c>
      <c r="B3" s="77" t="s">
        <v>0</v>
      </c>
      <c r="C3" s="78" t="s">
        <v>64</v>
      </c>
      <c r="D3" s="38"/>
      <c r="E3" s="38"/>
      <c r="F3" s="38"/>
    </row>
    <row r="4" spans="1:7" ht="16.5" thickTop="1">
      <c r="A4" s="67" t="s">
        <v>1</v>
      </c>
      <c r="B4" s="68">
        <f>SUM(B8,B24)</f>
        <v>33224</v>
      </c>
      <c r="C4" s="69" t="s">
        <v>100</v>
      </c>
      <c r="D4" s="38"/>
      <c r="E4" s="38"/>
      <c r="F4" s="38"/>
    </row>
    <row r="5" spans="1:7" ht="15.75">
      <c r="A5" s="70" t="s">
        <v>77</v>
      </c>
      <c r="B5" s="71">
        <f>SUM(B9,B25)</f>
        <v>855559</v>
      </c>
      <c r="C5" s="72" t="s">
        <v>101</v>
      </c>
      <c r="D5" s="38"/>
      <c r="E5" s="38"/>
      <c r="F5" s="38"/>
    </row>
    <row r="6" spans="1:7" ht="16.5" thickBot="1">
      <c r="A6" s="73" t="s">
        <v>2</v>
      </c>
      <c r="B6" s="74">
        <f>SUM(B10,B26)</f>
        <v>1149155</v>
      </c>
      <c r="C6" s="75" t="s">
        <v>102</v>
      </c>
      <c r="D6" s="38"/>
      <c r="E6" s="38"/>
      <c r="F6" s="38"/>
    </row>
    <row r="7" spans="1:7" ht="17.25" thickTop="1" thickBot="1">
      <c r="A7" s="79" t="s">
        <v>8</v>
      </c>
      <c r="B7" s="35" t="s">
        <v>0</v>
      </c>
      <c r="C7" s="36" t="s">
        <v>64</v>
      </c>
      <c r="D7" s="38"/>
      <c r="E7" s="38"/>
      <c r="F7" s="38"/>
    </row>
    <row r="8" spans="1:7" ht="16.5" thickTop="1">
      <c r="A8" s="67" t="s">
        <v>1</v>
      </c>
      <c r="B8" s="68">
        <f>SUM(B12,B16,B20)</f>
        <v>1328</v>
      </c>
      <c r="C8" s="69" t="s">
        <v>84</v>
      </c>
      <c r="D8" s="38"/>
      <c r="E8" s="38"/>
      <c r="F8" s="38"/>
    </row>
    <row r="9" spans="1:7" ht="15.75">
      <c r="A9" s="70" t="str">
        <f>+A5</f>
        <v>TOTAL DEPUIS JANVIER 2018</v>
      </c>
      <c r="B9" s="71">
        <f>SUM(B13,B17,B21)</f>
        <v>365593</v>
      </c>
      <c r="C9" s="175" t="s">
        <v>85</v>
      </c>
      <c r="D9" s="38"/>
      <c r="E9" s="38"/>
      <c r="F9" s="38"/>
    </row>
    <row r="10" spans="1:7" ht="15.75">
      <c r="A10" s="70" t="s">
        <v>2</v>
      </c>
      <c r="B10" s="71">
        <f>SUM(B14,B18,B22)</f>
        <v>567717</v>
      </c>
      <c r="C10" s="72" t="s">
        <v>86</v>
      </c>
      <c r="D10" s="38"/>
      <c r="E10" s="38"/>
      <c r="F10" s="38"/>
      <c r="G10" s="37"/>
    </row>
    <row r="11" spans="1:7" ht="15">
      <c r="A11" s="43" t="s">
        <v>5</v>
      </c>
      <c r="B11" s="44" t="s">
        <v>4</v>
      </c>
      <c r="C11" s="45" t="str">
        <f>+C7</f>
        <v>18/17 en %</v>
      </c>
      <c r="D11" s="38"/>
      <c r="E11" s="38"/>
      <c r="F11" s="38"/>
      <c r="G11" s="37"/>
    </row>
    <row r="12" spans="1:7" ht="15.75" thickBot="1">
      <c r="A12" s="46" t="s">
        <v>1</v>
      </c>
      <c r="B12" s="47">
        <v>0</v>
      </c>
      <c r="C12" s="183">
        <v>-100</v>
      </c>
      <c r="D12" s="38"/>
      <c r="E12" s="38"/>
      <c r="F12" s="38"/>
      <c r="G12" s="37"/>
    </row>
    <row r="13" spans="1:7" ht="15.75" thickTop="1">
      <c r="A13" s="39" t="str">
        <f>+A9</f>
        <v>TOTAL DEPUIS JANVIER 2018</v>
      </c>
      <c r="B13" s="40">
        <v>307592</v>
      </c>
      <c r="C13" s="49" t="s">
        <v>79</v>
      </c>
      <c r="D13" s="50" t="s">
        <v>9</v>
      </c>
      <c r="E13" s="51" t="s">
        <v>0</v>
      </c>
      <c r="F13" s="52" t="str">
        <f>+C11</f>
        <v>18/17 en %</v>
      </c>
      <c r="G13" s="37"/>
    </row>
    <row r="14" spans="1:7" ht="15">
      <c r="A14" s="39" t="s">
        <v>2</v>
      </c>
      <c r="B14" s="40">
        <v>493295</v>
      </c>
      <c r="C14" s="49" t="s">
        <v>80</v>
      </c>
      <c r="D14" s="46" t="str">
        <f>+A12</f>
        <v>MOIS</v>
      </c>
      <c r="E14" s="53">
        <v>0</v>
      </c>
      <c r="F14" s="184">
        <v>-100</v>
      </c>
      <c r="G14" s="37"/>
    </row>
    <row r="15" spans="1:7" ht="15">
      <c r="A15" s="43" t="s">
        <v>6</v>
      </c>
      <c r="B15" s="44" t="s">
        <v>4</v>
      </c>
      <c r="C15" s="54" t="str">
        <f>+C11</f>
        <v>18/17 en %</v>
      </c>
      <c r="D15" s="39" t="str">
        <f>+A13</f>
        <v>TOTAL DEPUIS JANVIER 2018</v>
      </c>
      <c r="E15" s="55">
        <v>207</v>
      </c>
      <c r="F15" s="56" t="s">
        <v>90</v>
      </c>
    </row>
    <row r="16" spans="1:7" ht="15.75" thickBot="1">
      <c r="A16" s="46" t="s">
        <v>1</v>
      </c>
      <c r="B16" s="47">
        <v>0</v>
      </c>
      <c r="C16" s="177" t="s">
        <v>69</v>
      </c>
      <c r="D16" s="41" t="s">
        <v>2</v>
      </c>
      <c r="E16" s="57">
        <v>336</v>
      </c>
      <c r="F16" s="58" t="s">
        <v>91</v>
      </c>
    </row>
    <row r="17" spans="1:6" ht="15.75" thickTop="1">
      <c r="A17" s="39" t="str">
        <f>+A13</f>
        <v>TOTAL DEPUIS JANVIER 2018</v>
      </c>
      <c r="B17" s="40">
        <v>33103</v>
      </c>
      <c r="C17" s="142" t="s">
        <v>68</v>
      </c>
      <c r="D17" s="38"/>
      <c r="E17" s="59"/>
      <c r="F17" s="38"/>
    </row>
    <row r="18" spans="1:6" ht="15">
      <c r="A18" s="39" t="s">
        <v>2</v>
      </c>
      <c r="B18" s="40">
        <v>45685</v>
      </c>
      <c r="C18" s="60" t="s">
        <v>67</v>
      </c>
      <c r="D18" s="38"/>
      <c r="E18" s="38"/>
      <c r="F18" s="38"/>
    </row>
    <row r="19" spans="1:6" ht="15">
      <c r="A19" s="43" t="s">
        <v>7</v>
      </c>
      <c r="B19" s="44" t="s">
        <v>4</v>
      </c>
      <c r="C19" s="45" t="str">
        <f>+C15</f>
        <v>18/17 en %</v>
      </c>
      <c r="D19" s="38"/>
      <c r="E19" s="38"/>
      <c r="F19" s="38"/>
    </row>
    <row r="20" spans="1:6" ht="15">
      <c r="A20" s="46" t="s">
        <v>1</v>
      </c>
      <c r="B20" s="47">
        <v>1328</v>
      </c>
      <c r="C20" s="48" t="s">
        <v>81</v>
      </c>
      <c r="D20" s="38"/>
      <c r="E20" s="38"/>
      <c r="F20" s="38"/>
    </row>
    <row r="21" spans="1:6" ht="15">
      <c r="A21" s="39" t="str">
        <f>+A17</f>
        <v>TOTAL DEPUIS JANVIER 2018</v>
      </c>
      <c r="B21" s="40">
        <v>24898</v>
      </c>
      <c r="C21" s="142" t="s">
        <v>82</v>
      </c>
      <c r="D21" s="38"/>
      <c r="E21" s="38"/>
      <c r="F21" s="38"/>
    </row>
    <row r="22" spans="1:6" ht="15.75" thickBot="1">
      <c r="A22" s="41" t="s">
        <v>2</v>
      </c>
      <c r="B22" s="42">
        <v>28737</v>
      </c>
      <c r="C22" s="173" t="s">
        <v>83</v>
      </c>
      <c r="D22" s="38"/>
      <c r="E22" s="38"/>
      <c r="F22" s="38"/>
    </row>
    <row r="23" spans="1:6" ht="17.25" thickTop="1" thickBot="1">
      <c r="A23" s="79" t="s">
        <v>10</v>
      </c>
      <c r="B23" s="35" t="s">
        <v>0</v>
      </c>
      <c r="C23" s="36" t="s">
        <v>64</v>
      </c>
      <c r="D23" s="38"/>
      <c r="E23" s="38"/>
      <c r="F23" s="38"/>
    </row>
    <row r="24" spans="1:6" ht="16.5" thickTop="1">
      <c r="A24" s="67" t="s">
        <v>1</v>
      </c>
      <c r="B24" s="68">
        <f>SUM(B28,B32)</f>
        <v>31896</v>
      </c>
      <c r="C24" s="69" t="s">
        <v>98</v>
      </c>
      <c r="D24" s="38"/>
      <c r="E24" s="38"/>
      <c r="F24" s="38"/>
    </row>
    <row r="25" spans="1:6" ht="15.75">
      <c r="A25" s="70" t="str">
        <f>+A21</f>
        <v>TOTAL DEPUIS JANVIER 2018</v>
      </c>
      <c r="B25" s="71">
        <f>SUM(B29,B33)</f>
        <v>489966</v>
      </c>
      <c r="C25" s="80" t="s">
        <v>99</v>
      </c>
      <c r="D25" s="38"/>
      <c r="E25" s="38"/>
      <c r="F25" s="38"/>
    </row>
    <row r="26" spans="1:6" ht="15.75">
      <c r="A26" s="70" t="s">
        <v>2</v>
      </c>
      <c r="B26" s="71">
        <f>SUM(B30,B34)</f>
        <v>581438</v>
      </c>
      <c r="C26" s="80" t="s">
        <v>73</v>
      </c>
      <c r="D26" s="38"/>
      <c r="E26" s="38"/>
      <c r="F26" s="38"/>
    </row>
    <row r="27" spans="1:6" ht="15">
      <c r="A27" s="43" t="s">
        <v>13</v>
      </c>
      <c r="B27" s="44" t="s">
        <v>4</v>
      </c>
      <c r="C27" s="45" t="str">
        <f>+C23</f>
        <v>18/17 en %</v>
      </c>
      <c r="D27" s="38"/>
      <c r="E27" s="38"/>
      <c r="F27" s="38"/>
    </row>
    <row r="28" spans="1:6" ht="15">
      <c r="A28" s="46" t="s">
        <v>1</v>
      </c>
      <c r="B28" s="47">
        <v>29868</v>
      </c>
      <c r="C28" s="48" t="s">
        <v>87</v>
      </c>
      <c r="D28" s="38"/>
      <c r="E28" s="38"/>
      <c r="F28" s="38"/>
    </row>
    <row r="29" spans="1:6" ht="15">
      <c r="A29" s="39" t="str">
        <f>+A25</f>
        <v>TOTAL DEPUIS JANVIER 2018</v>
      </c>
      <c r="B29" s="40">
        <v>454422</v>
      </c>
      <c r="C29" s="142" t="s">
        <v>88</v>
      </c>
      <c r="D29" s="38"/>
      <c r="E29" s="38"/>
      <c r="F29" s="38"/>
    </row>
    <row r="30" spans="1:6" ht="15.75" thickBot="1">
      <c r="A30" s="39" t="s">
        <v>2</v>
      </c>
      <c r="B30" s="40">
        <v>536650</v>
      </c>
      <c r="C30" s="60" t="s">
        <v>89</v>
      </c>
      <c r="D30" s="38"/>
      <c r="E30" s="38"/>
      <c r="F30" s="38"/>
    </row>
    <row r="31" spans="1:6" ht="15.75" thickTop="1">
      <c r="A31" s="43" t="s">
        <v>11</v>
      </c>
      <c r="B31" s="44" t="s">
        <v>4</v>
      </c>
      <c r="C31" s="45" t="str">
        <f>+C27</f>
        <v>18/17 en %</v>
      </c>
      <c r="D31" s="61" t="s">
        <v>12</v>
      </c>
      <c r="E31" s="51" t="s">
        <v>0</v>
      </c>
      <c r="F31" s="52" t="str">
        <f>+F13</f>
        <v>18/17 en %</v>
      </c>
    </row>
    <row r="32" spans="1:6" ht="15">
      <c r="A32" s="46" t="s">
        <v>1</v>
      </c>
      <c r="B32" s="47">
        <v>2028</v>
      </c>
      <c r="C32" s="48" t="s">
        <v>92</v>
      </c>
      <c r="D32" s="62" t="str">
        <f>+A32</f>
        <v>MOIS</v>
      </c>
      <c r="E32" s="63">
        <v>599</v>
      </c>
      <c r="F32" s="64" t="s">
        <v>95</v>
      </c>
    </row>
    <row r="33" spans="1:6" ht="15">
      <c r="A33" s="39" t="str">
        <f>+A29</f>
        <v>TOTAL DEPUIS JANVIER 2018</v>
      </c>
      <c r="B33" s="40">
        <v>35544</v>
      </c>
      <c r="C33" s="60" t="s">
        <v>93</v>
      </c>
      <c r="D33" s="65" t="str">
        <f>+A33</f>
        <v>TOTAL DEPUIS JANVIER 2018</v>
      </c>
      <c r="E33" s="40">
        <v>11845</v>
      </c>
      <c r="F33" s="56" t="s">
        <v>96</v>
      </c>
    </row>
    <row r="34" spans="1:6" ht="15.75" thickBot="1">
      <c r="A34" s="41" t="s">
        <v>2</v>
      </c>
      <c r="B34" s="42">
        <v>44788</v>
      </c>
      <c r="C34" s="176" t="s">
        <v>94</v>
      </c>
      <c r="D34" s="66" t="s">
        <v>2</v>
      </c>
      <c r="E34" s="42">
        <v>14494</v>
      </c>
      <c r="F34" s="58" t="s">
        <v>97</v>
      </c>
    </row>
    <row r="35" spans="1:6" ht="12.75" thickTop="1"/>
  </sheetData>
  <mergeCells count="1">
    <mergeCell ref="A1:C1"/>
  </mergeCells>
  <pageMargins left="0.19685039370078741" right="0.15748031496062992" top="0.39370078740157483" bottom="0.27559055118110237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sqref="A1:J1"/>
    </sheetView>
  </sheetViews>
  <sheetFormatPr baseColWidth="10" defaultRowHeight="16.5"/>
  <cols>
    <col min="1" max="1" width="25" style="1" customWidth="1"/>
    <col min="2" max="2" width="12.7109375" style="1" bestFit="1" customWidth="1"/>
    <col min="3" max="3" width="10.42578125" style="1" customWidth="1"/>
    <col min="4" max="4" width="9.42578125" style="1" customWidth="1"/>
    <col min="5" max="5" width="11.42578125" style="1" bestFit="1" customWidth="1"/>
    <col min="6" max="6" width="8.42578125" style="1" bestFit="1" customWidth="1"/>
    <col min="7" max="7" width="8.140625" style="1" bestFit="1" customWidth="1"/>
    <col min="8" max="8" width="15.140625" style="1" customWidth="1"/>
    <col min="9" max="9" width="10.42578125" style="1" customWidth="1"/>
    <col min="10" max="10" width="13.140625" style="1" bestFit="1" customWidth="1"/>
    <col min="11" max="16384" width="11.42578125" style="1"/>
  </cols>
  <sheetData>
    <row r="1" spans="1:10" ht="24" thickBot="1">
      <c r="A1" s="250" t="s">
        <v>103</v>
      </c>
      <c r="B1" s="251"/>
      <c r="C1" s="251"/>
      <c r="D1" s="251"/>
      <c r="E1" s="251"/>
      <c r="F1" s="251"/>
      <c r="G1" s="251"/>
      <c r="H1" s="251"/>
      <c r="I1" s="251"/>
      <c r="J1" s="252"/>
    </row>
    <row r="2" spans="1:10" ht="19.5" thickTop="1" thickBot="1">
      <c r="A2" s="211"/>
      <c r="B2" s="212"/>
      <c r="C2" s="212"/>
      <c r="D2" s="212"/>
      <c r="E2" s="212"/>
      <c r="F2" s="212"/>
      <c r="G2" s="212"/>
      <c r="H2" s="212"/>
      <c r="I2" s="212"/>
      <c r="J2" s="213"/>
    </row>
    <row r="3" spans="1:10" s="2" customFormat="1" ht="15.75">
      <c r="A3" s="214"/>
      <c r="B3" s="259" t="s">
        <v>27</v>
      </c>
      <c r="C3" s="260"/>
      <c r="D3" s="261"/>
      <c r="E3" s="259" t="str">
        <f>+CONCATENATE("Janvier à ",B4)</f>
        <v>Janvier à Oct 18</v>
      </c>
      <c r="F3" s="260"/>
      <c r="G3" s="261"/>
      <c r="H3" s="256" t="s">
        <v>48</v>
      </c>
      <c r="I3" s="257"/>
      <c r="J3" s="258"/>
    </row>
    <row r="4" spans="1:10" s="3" customFormat="1" ht="17.25" thickBot="1">
      <c r="A4" s="215"/>
      <c r="B4" s="147" t="s">
        <v>104</v>
      </c>
      <c r="C4" s="85" t="s">
        <v>20</v>
      </c>
      <c r="D4" s="148" t="s">
        <v>28</v>
      </c>
      <c r="E4" s="157" t="s">
        <v>105</v>
      </c>
      <c r="F4" s="85" t="s">
        <v>20</v>
      </c>
      <c r="G4" s="148" t="s">
        <v>28</v>
      </c>
      <c r="H4" s="85" t="s">
        <v>106</v>
      </c>
      <c r="I4" s="85" t="s">
        <v>20</v>
      </c>
      <c r="J4" s="86" t="s">
        <v>28</v>
      </c>
    </row>
    <row r="5" spans="1:10" s="2" customFormat="1" thickBot="1">
      <c r="A5" s="216" t="s">
        <v>21</v>
      </c>
      <c r="B5" s="149">
        <v>11762</v>
      </c>
      <c r="C5" s="150">
        <v>-9.3906478699637974E-2</v>
      </c>
      <c r="D5" s="151">
        <v>1</v>
      </c>
      <c r="E5" s="149">
        <v>187643</v>
      </c>
      <c r="F5" s="150">
        <v>6.5880882728847734E-2</v>
      </c>
      <c r="G5" s="151">
        <v>1</v>
      </c>
      <c r="H5" s="165">
        <v>228428</v>
      </c>
      <c r="I5" s="150">
        <v>7.4308181424835862E-2</v>
      </c>
      <c r="J5" s="217">
        <v>1</v>
      </c>
    </row>
    <row r="6" spans="1:10" s="2" customFormat="1" ht="15">
      <c r="A6" s="218" t="s">
        <v>22</v>
      </c>
      <c r="B6" s="159">
        <v>9271</v>
      </c>
      <c r="C6" s="160">
        <v>-9.2057584957398908E-2</v>
      </c>
      <c r="D6" s="161">
        <v>0.78821628974664171</v>
      </c>
      <c r="E6" s="162">
        <v>156759</v>
      </c>
      <c r="F6" s="163">
        <v>8.2036804395543728E-2</v>
      </c>
      <c r="G6" s="161">
        <v>0.83541085998411879</v>
      </c>
      <c r="H6" s="164">
        <v>189710</v>
      </c>
      <c r="I6" s="160">
        <v>9.3126973517412948E-2</v>
      </c>
      <c r="J6" s="219">
        <v>0.83050239024988182</v>
      </c>
    </row>
    <row r="7" spans="1:10" s="2" customFormat="1" ht="15">
      <c r="A7" s="220" t="s">
        <v>17</v>
      </c>
      <c r="B7" s="154">
        <v>1040</v>
      </c>
      <c r="C7" s="152">
        <v>6.1224489795918435E-2</v>
      </c>
      <c r="D7" s="155">
        <v>8.8420336677435804E-2</v>
      </c>
      <c r="E7" s="158">
        <v>10161</v>
      </c>
      <c r="F7" s="153">
        <v>0.15334846765039734</v>
      </c>
      <c r="G7" s="155">
        <v>5.4150701065320848E-2</v>
      </c>
      <c r="H7" s="156">
        <v>12166</v>
      </c>
      <c r="I7" s="152">
        <v>0.16010298464765893</v>
      </c>
      <c r="J7" s="221">
        <v>5.3259670443203108E-2</v>
      </c>
    </row>
    <row r="8" spans="1:10" s="2" customFormat="1" ht="15">
      <c r="A8" s="220" t="s">
        <v>23</v>
      </c>
      <c r="B8" s="154">
        <v>87</v>
      </c>
      <c r="C8" s="152">
        <v>-9.375E-2</v>
      </c>
      <c r="D8" s="155">
        <v>7.3967012412854954E-3</v>
      </c>
      <c r="E8" s="158">
        <v>2111</v>
      </c>
      <c r="F8" s="153">
        <v>-0.1890126776796005</v>
      </c>
      <c r="G8" s="155">
        <v>1.125008660061926E-2</v>
      </c>
      <c r="H8" s="156">
        <v>2933</v>
      </c>
      <c r="I8" s="152">
        <v>-0.24192297751356939</v>
      </c>
      <c r="J8" s="221">
        <v>1.2839932057365997E-2</v>
      </c>
    </row>
    <row r="9" spans="1:10" s="2" customFormat="1" ht="15">
      <c r="A9" s="220" t="s">
        <v>49</v>
      </c>
      <c r="B9" s="154">
        <v>171</v>
      </c>
      <c r="C9" s="152">
        <v>1.7857142857142794E-2</v>
      </c>
      <c r="D9" s="155">
        <v>1.4538343819078389E-2</v>
      </c>
      <c r="E9" s="158">
        <v>2227</v>
      </c>
      <c r="F9" s="153">
        <v>-4.5435062151735983E-2</v>
      </c>
      <c r="G9" s="155">
        <v>1.1868281790421173E-2</v>
      </c>
      <c r="H9" s="156">
        <v>2802</v>
      </c>
      <c r="I9" s="152">
        <v>-0.12791783380018673</v>
      </c>
      <c r="J9" s="221">
        <v>1.2266447195615248E-2</v>
      </c>
    </row>
    <row r="10" spans="1:10" s="2" customFormat="1" ht="15">
      <c r="A10" s="220" t="s">
        <v>24</v>
      </c>
      <c r="B10" s="154">
        <v>187</v>
      </c>
      <c r="C10" s="152">
        <v>-0.47910863509749302</v>
      </c>
      <c r="D10" s="155">
        <v>1.5898656691038938E-2</v>
      </c>
      <c r="E10" s="158">
        <v>2849</v>
      </c>
      <c r="F10" s="153">
        <v>-0.16793224299065423</v>
      </c>
      <c r="G10" s="155">
        <v>1.518308703229004E-2</v>
      </c>
      <c r="H10" s="156">
        <v>3808</v>
      </c>
      <c r="I10" s="152">
        <v>-4.4176706827309231E-2</v>
      </c>
      <c r="J10" s="221">
        <v>1.6670460714098098E-2</v>
      </c>
    </row>
    <row r="11" spans="1:10" s="2" customFormat="1" ht="15">
      <c r="A11" s="220" t="s">
        <v>25</v>
      </c>
      <c r="B11" s="154">
        <v>54</v>
      </c>
      <c r="C11" s="152">
        <v>-0.12903225806451613</v>
      </c>
      <c r="D11" s="155">
        <v>4.5910559428668594E-3</v>
      </c>
      <c r="E11" s="158">
        <v>967</v>
      </c>
      <c r="F11" s="153">
        <v>-0.22016129032258069</v>
      </c>
      <c r="G11" s="155">
        <v>5.153403004641793E-3</v>
      </c>
      <c r="H11" s="156">
        <v>1204</v>
      </c>
      <c r="I11" s="152">
        <v>-0.27904191616766472</v>
      </c>
      <c r="J11" s="221">
        <v>5.2708074316633689E-3</v>
      </c>
    </row>
    <row r="12" spans="1:10" s="2" customFormat="1" ht="15">
      <c r="A12" s="220" t="s">
        <v>54</v>
      </c>
      <c r="B12" s="154">
        <v>32</v>
      </c>
      <c r="C12" s="152">
        <v>0.23076923076923084</v>
      </c>
      <c r="D12" s="155">
        <v>2.7206257439211018E-3</v>
      </c>
      <c r="E12" s="158">
        <v>578</v>
      </c>
      <c r="F12" s="153">
        <v>-0.22727272727272729</v>
      </c>
      <c r="G12" s="155">
        <v>3.08031741125435E-3</v>
      </c>
      <c r="H12" s="156">
        <v>750</v>
      </c>
      <c r="I12" s="152">
        <v>-0.24242424242424243</v>
      </c>
      <c r="J12" s="221">
        <v>3.2833102771989424E-3</v>
      </c>
    </row>
    <row r="13" spans="1:10" s="3" customFormat="1">
      <c r="A13" s="220" t="s">
        <v>50</v>
      </c>
      <c r="B13" s="154">
        <v>16</v>
      </c>
      <c r="C13" s="152">
        <v>-0.67999999999999994</v>
      </c>
      <c r="D13" s="155">
        <v>1.3603128719605509E-3</v>
      </c>
      <c r="E13" s="158">
        <v>465</v>
      </c>
      <c r="F13" s="153">
        <v>-0.14206642066420661</v>
      </c>
      <c r="G13" s="155">
        <v>2.4781100280852472E-3</v>
      </c>
      <c r="H13" s="156">
        <v>614</v>
      </c>
      <c r="I13" s="152">
        <v>-4.510108864696738E-2</v>
      </c>
      <c r="J13" s="221">
        <v>2.6879366802668673E-3</v>
      </c>
    </row>
    <row r="14" spans="1:10" ht="17.25" thickBot="1">
      <c r="A14" s="222" t="s">
        <v>26</v>
      </c>
      <c r="B14" s="223">
        <v>904</v>
      </c>
      <c r="C14" s="224">
        <v>-0.12147716229348882</v>
      </c>
      <c r="D14" s="225">
        <v>7.6857677265771127E-2</v>
      </c>
      <c r="E14" s="226">
        <v>11526</v>
      </c>
      <c r="F14" s="227">
        <v>4.7946996774475004E-3</v>
      </c>
      <c r="G14" s="225">
        <v>6.1425153083248508E-2</v>
      </c>
      <c r="H14" s="228">
        <v>14441</v>
      </c>
      <c r="I14" s="224">
        <v>1.5255905511811108E-2</v>
      </c>
      <c r="J14" s="229">
        <v>6.3219044950706571E-2</v>
      </c>
    </row>
    <row r="15" spans="1:10" ht="18" thickTop="1" thickBot="1">
      <c r="A15" s="11"/>
      <c r="B15" s="12"/>
      <c r="C15" s="12"/>
      <c r="D15" s="12"/>
      <c r="E15" s="12"/>
      <c r="F15" s="12"/>
      <c r="G15" s="12"/>
      <c r="H15" s="12"/>
      <c r="I15" s="12"/>
      <c r="J15" s="13"/>
    </row>
    <row r="16" spans="1:10" ht="18" thickTop="1" thickBot="1">
      <c r="A16" s="10"/>
      <c r="B16" s="247" t="s">
        <v>31</v>
      </c>
      <c r="C16" s="248"/>
      <c r="D16" s="248"/>
      <c r="E16" s="248"/>
      <c r="F16" s="249"/>
      <c r="G16" s="14"/>
      <c r="H16" s="12"/>
      <c r="I16" s="12"/>
      <c r="J16" s="13"/>
    </row>
    <row r="17" spans="1:10" ht="18" thickTop="1" thickBot="1">
      <c r="A17" s="134"/>
      <c r="B17" s="138" t="s">
        <v>35</v>
      </c>
      <c r="C17" s="139" t="s">
        <v>32</v>
      </c>
      <c r="D17" s="139" t="s">
        <v>34</v>
      </c>
      <c r="E17" s="139" t="s">
        <v>33</v>
      </c>
      <c r="F17" s="140" t="s">
        <v>30</v>
      </c>
      <c r="G17" s="14"/>
      <c r="H17" s="12"/>
      <c r="I17" s="12"/>
      <c r="J17" s="13"/>
    </row>
    <row r="18" spans="1:10" ht="17.25" thickTop="1">
      <c r="A18" s="135" t="s">
        <v>74</v>
      </c>
      <c r="B18" s="136">
        <v>63281</v>
      </c>
      <c r="C18" s="132">
        <v>11412</v>
      </c>
      <c r="D18" s="132">
        <v>92428</v>
      </c>
      <c r="E18" s="132">
        <v>20522</v>
      </c>
      <c r="F18" s="137">
        <f>SUM(B18:E18)</f>
        <v>187643</v>
      </c>
      <c r="G18" s="14"/>
      <c r="H18" s="12"/>
      <c r="I18" s="12"/>
      <c r="J18" s="13"/>
    </row>
    <row r="19" spans="1:10">
      <c r="A19" s="133" t="s">
        <v>58</v>
      </c>
      <c r="B19" s="167" t="s">
        <v>109</v>
      </c>
      <c r="C19" s="141" t="s">
        <v>110</v>
      </c>
      <c r="D19" s="141" t="s">
        <v>111</v>
      </c>
      <c r="E19" s="141" t="s">
        <v>112</v>
      </c>
      <c r="F19" s="143" t="s">
        <v>113</v>
      </c>
      <c r="G19" s="14"/>
      <c r="H19" s="185"/>
      <c r="I19" s="185"/>
      <c r="J19" s="186"/>
    </row>
    <row r="20" spans="1:10">
      <c r="A20" s="7" t="s">
        <v>108</v>
      </c>
      <c r="B20" s="90">
        <v>2097</v>
      </c>
      <c r="C20" s="91">
        <v>487</v>
      </c>
      <c r="D20" s="91">
        <v>3229</v>
      </c>
      <c r="E20" s="91">
        <v>736</v>
      </c>
      <c r="F20" s="92">
        <f>SUM(B20:E20)</f>
        <v>6549</v>
      </c>
      <c r="G20" s="14"/>
      <c r="H20" s="12"/>
      <c r="I20" s="12"/>
      <c r="J20" s="13"/>
    </row>
    <row r="21" spans="1:10" ht="17.25" thickBot="1">
      <c r="A21" s="8" t="s">
        <v>107</v>
      </c>
      <c r="B21" s="166">
        <v>3261</v>
      </c>
      <c r="C21" s="33">
        <v>772</v>
      </c>
      <c r="D21" s="33">
        <v>6265</v>
      </c>
      <c r="E21" s="33">
        <v>1464</v>
      </c>
      <c r="F21" s="89">
        <f>SUM(B21:E21)</f>
        <v>11762</v>
      </c>
      <c r="G21" s="14"/>
      <c r="H21" s="12"/>
      <c r="I21" s="12"/>
      <c r="J21" s="13"/>
    </row>
    <row r="22" spans="1:10" ht="18" thickTop="1" thickBot="1">
      <c r="A22" s="18"/>
      <c r="B22" s="19"/>
      <c r="C22" s="19"/>
      <c r="D22" s="19"/>
      <c r="E22" s="19"/>
      <c r="F22" s="20"/>
      <c r="G22" s="14"/>
      <c r="H22" s="12"/>
      <c r="I22" s="12"/>
      <c r="J22" s="13"/>
    </row>
    <row r="23" spans="1:10" ht="18" thickTop="1" thickBot="1">
      <c r="A23" s="10"/>
      <c r="B23" s="247" t="s">
        <v>31</v>
      </c>
      <c r="C23" s="248"/>
      <c r="D23" s="248"/>
      <c r="E23" s="248"/>
      <c r="F23" s="249"/>
      <c r="G23" s="14"/>
      <c r="H23" s="12"/>
      <c r="I23" s="12"/>
      <c r="J23" s="13"/>
    </row>
    <row r="24" spans="1:10" ht="17.25" thickTop="1">
      <c r="A24" s="26"/>
      <c r="B24" s="22" t="s">
        <v>35</v>
      </c>
      <c r="C24" s="23" t="s">
        <v>32</v>
      </c>
      <c r="D24" s="23" t="s">
        <v>34</v>
      </c>
      <c r="E24" s="23" t="s">
        <v>33</v>
      </c>
      <c r="F24" s="24" t="s">
        <v>30</v>
      </c>
      <c r="G24" s="14"/>
      <c r="H24" s="12"/>
      <c r="I24" s="12"/>
      <c r="J24" s="13"/>
    </row>
    <row r="25" spans="1:10">
      <c r="A25" s="27" t="str">
        <f>A18</f>
        <v>Janvier 18-Août 18</v>
      </c>
      <c r="B25" s="30">
        <f>B18*100/$F18</f>
        <v>33.724146384357532</v>
      </c>
      <c r="C25" s="29">
        <f t="shared" ref="C25:D25" si="0">C18*100/$F18</f>
        <v>6.0817616431201804</v>
      </c>
      <c r="D25" s="29">
        <f t="shared" si="0"/>
        <v>49.257366381906067</v>
      </c>
      <c r="E25" s="29">
        <f>E18*100/$F18</f>
        <v>10.936725590616224</v>
      </c>
      <c r="F25" s="21">
        <f>SUM(B25:E25)</f>
        <v>100</v>
      </c>
      <c r="G25" s="14"/>
      <c r="H25" s="12"/>
      <c r="I25" s="12"/>
      <c r="J25" s="13"/>
    </row>
    <row r="26" spans="1:10">
      <c r="A26" s="27" t="str">
        <f>A20</f>
        <v>Septembre</v>
      </c>
      <c r="B26" s="30">
        <f>B20*100/$F20</f>
        <v>32.020155748969309</v>
      </c>
      <c r="C26" s="29">
        <f t="shared" ref="C26:D27" si="1">C20*100/$F20</f>
        <v>7.4362498091311648</v>
      </c>
      <c r="D26" s="29">
        <f t="shared" si="1"/>
        <v>49.305237440830659</v>
      </c>
      <c r="E26" s="29">
        <f>E20*100/$F20</f>
        <v>11.238357001068865</v>
      </c>
      <c r="F26" s="21">
        <f t="shared" ref="F26:F27" si="2">SUM(B26:E26)</f>
        <v>100</v>
      </c>
      <c r="G26" s="14"/>
      <c r="H26" s="12"/>
      <c r="I26" s="12"/>
      <c r="J26" s="13"/>
    </row>
    <row r="27" spans="1:10" ht="17.25" thickBot="1">
      <c r="A27" s="28" t="str">
        <f>A21</f>
        <v>Octobre</v>
      </c>
      <c r="B27" s="31">
        <f>B21*100/$F21</f>
        <v>27.724876721645977</v>
      </c>
      <c r="C27" s="32">
        <f t="shared" si="1"/>
        <v>6.5635096072096584</v>
      </c>
      <c r="D27" s="32">
        <f t="shared" si="1"/>
        <v>53.264750892705322</v>
      </c>
      <c r="E27" s="32">
        <f>E21*100/$F21</f>
        <v>12.446862778439041</v>
      </c>
      <c r="F27" s="25">
        <f t="shared" si="2"/>
        <v>100</v>
      </c>
      <c r="G27" s="15"/>
      <c r="H27" s="16"/>
      <c r="I27" s="16"/>
      <c r="J27" s="17"/>
    </row>
    <row r="28" spans="1:10" ht="18" thickTop="1" thickBot="1"/>
    <row r="29" spans="1:10" ht="18" thickTop="1" thickBot="1">
      <c r="A29" s="253" t="s">
        <v>29</v>
      </c>
      <c r="B29" s="254"/>
      <c r="C29" s="254"/>
      <c r="D29" s="254"/>
      <c r="E29" s="254"/>
      <c r="F29" s="254"/>
      <c r="G29" s="254"/>
      <c r="H29" s="254"/>
      <c r="I29" s="254"/>
      <c r="J29" s="255"/>
    </row>
    <row r="30" spans="1:10">
      <c r="A30" s="9"/>
      <c r="B30" s="242" t="str">
        <f>B3</f>
        <v>Mois</v>
      </c>
      <c r="C30" s="243"/>
      <c r="D30" s="243"/>
      <c r="E30" s="242" t="str">
        <f>E3</f>
        <v>Janvier à Oct 18</v>
      </c>
      <c r="F30" s="243"/>
      <c r="G30" s="244"/>
      <c r="H30" s="245" t="str">
        <f>H3</f>
        <v>Glissement Annuel</v>
      </c>
      <c r="I30" s="243"/>
      <c r="J30" s="246"/>
    </row>
    <row r="31" spans="1:10" ht="17.25" thickBot="1">
      <c r="A31" s="9"/>
      <c r="B31" s="204" t="str">
        <f>B4</f>
        <v>Oct 18</v>
      </c>
      <c r="C31" s="87" t="str">
        <f>C4</f>
        <v>Var.%</v>
      </c>
      <c r="D31" s="197" t="str">
        <f>D4</f>
        <v>%</v>
      </c>
      <c r="E31" s="204" t="str">
        <f>E4</f>
        <v>Jan-Oct 18</v>
      </c>
      <c r="F31" s="87" t="str">
        <f>F4</f>
        <v>Var.%</v>
      </c>
      <c r="G31" s="205" t="str">
        <f>G4</f>
        <v>%</v>
      </c>
      <c r="H31" s="201" t="str">
        <f>H4</f>
        <v>Nov 17 - Oct 18</v>
      </c>
      <c r="I31" s="87" t="str">
        <f>I4</f>
        <v>Var.%</v>
      </c>
      <c r="J31" s="88" t="str">
        <f>J4</f>
        <v>%</v>
      </c>
    </row>
    <row r="32" spans="1:10" ht="18" thickTop="1" thickBot="1">
      <c r="A32" s="81" t="s">
        <v>16</v>
      </c>
      <c r="B32" s="94">
        <v>11762</v>
      </c>
      <c r="C32" s="95">
        <v>-9.3906478699637974E-2</v>
      </c>
      <c r="D32" s="198">
        <v>0.47132839110398717</v>
      </c>
      <c r="E32" s="94">
        <v>187643</v>
      </c>
      <c r="F32" s="95">
        <v>6.5880882728847734E-2</v>
      </c>
      <c r="G32" s="96">
        <v>0.46551488884533609</v>
      </c>
      <c r="H32" s="202">
        <v>228428</v>
      </c>
      <c r="I32" s="95">
        <v>7.4308181424835862E-2</v>
      </c>
      <c r="J32" s="208">
        <v>0.46967338672368947</v>
      </c>
    </row>
    <row r="33" spans="1:10">
      <c r="A33" s="82" t="s">
        <v>17</v>
      </c>
      <c r="B33" s="206">
        <v>13193</v>
      </c>
      <c r="C33" s="144">
        <v>-6.5386795126098018E-2</v>
      </c>
      <c r="D33" s="199">
        <v>0.52867160889601283</v>
      </c>
      <c r="E33" s="206">
        <v>215444</v>
      </c>
      <c r="F33" s="144">
        <v>2.9650162492831145E-2</v>
      </c>
      <c r="G33" s="207">
        <v>0.53448511115466391</v>
      </c>
      <c r="H33" s="4">
        <v>257927</v>
      </c>
      <c r="I33" s="168">
        <v>3.508652240914345E-2</v>
      </c>
      <c r="J33" s="93">
        <v>0.53032661327631048</v>
      </c>
    </row>
    <row r="34" spans="1:10" ht="17.25" thickBot="1">
      <c r="A34" s="83" t="s">
        <v>30</v>
      </c>
      <c r="B34" s="209">
        <v>24955</v>
      </c>
      <c r="C34" s="145">
        <v>-7.9049341255489569E-2</v>
      </c>
      <c r="D34" s="200">
        <v>1</v>
      </c>
      <c r="E34" s="209">
        <v>403087</v>
      </c>
      <c r="F34" s="145">
        <v>4.6204757517162687E-2</v>
      </c>
      <c r="G34" s="210">
        <v>1</v>
      </c>
      <c r="H34" s="203">
        <v>486355</v>
      </c>
      <c r="I34" s="145">
        <v>5.3145002728383073E-2</v>
      </c>
      <c r="J34" s="84">
        <v>1</v>
      </c>
    </row>
    <row r="35" spans="1:10" ht="17.25" thickTop="1"/>
  </sheetData>
  <mergeCells count="10">
    <mergeCell ref="B30:D30"/>
    <mergeCell ref="E30:G30"/>
    <mergeCell ref="H30:J30"/>
    <mergeCell ref="B16:F16"/>
    <mergeCell ref="A1:J1"/>
    <mergeCell ref="A29:J29"/>
    <mergeCell ref="B23:F23"/>
    <mergeCell ref="H3:J3"/>
    <mergeCell ref="E3:G3"/>
    <mergeCell ref="B3:D3"/>
  </mergeCells>
  <pageMargins left="0.70866141732283472" right="0.70866141732283472" top="0.19685039370078741" bottom="0.27559055118110237" header="0.15748031496062992" footer="0.15748031496062992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zoomScaleNormal="100" workbookViewId="0">
      <selection sqref="A1:H1"/>
    </sheetView>
  </sheetViews>
  <sheetFormatPr baseColWidth="10" defaultRowHeight="15"/>
  <cols>
    <col min="1" max="1" width="19.140625" bestFit="1" customWidth="1"/>
    <col min="2" max="2" width="15.28515625" bestFit="1" customWidth="1"/>
    <col min="5" max="5" width="14.42578125" bestFit="1" customWidth="1"/>
    <col min="8" max="8" width="18.140625" bestFit="1" customWidth="1"/>
  </cols>
  <sheetData>
    <row r="1" spans="1:10" ht="23.25">
      <c r="A1" s="264" t="s">
        <v>46</v>
      </c>
      <c r="B1" s="265"/>
      <c r="C1" s="265"/>
      <c r="D1" s="265"/>
      <c r="E1" s="265"/>
      <c r="F1" s="265"/>
      <c r="G1" s="265"/>
      <c r="H1" s="265"/>
    </row>
    <row r="2" spans="1:10" ht="15.75" thickBot="1"/>
    <row r="3" spans="1:10">
      <c r="A3" s="6"/>
      <c r="B3" s="259" t="s">
        <v>27</v>
      </c>
      <c r="C3" s="260"/>
      <c r="D3" s="260"/>
      <c r="E3" s="259" t="str">
        <f>+CONCATENATE("Janvier à ",B4)</f>
        <v>Janvier à Oct 18</v>
      </c>
      <c r="F3" s="260"/>
      <c r="G3" s="261"/>
      <c r="H3" s="262" t="s">
        <v>48</v>
      </c>
      <c r="I3" s="257"/>
      <c r="J3" s="263"/>
    </row>
    <row r="4" spans="1:10" ht="15.75" thickBot="1">
      <c r="A4" s="6"/>
      <c r="B4" s="147" t="s">
        <v>104</v>
      </c>
      <c r="C4" s="85" t="s">
        <v>20</v>
      </c>
      <c r="D4" s="85" t="s">
        <v>28</v>
      </c>
      <c r="E4" s="157" t="s">
        <v>105</v>
      </c>
      <c r="F4" s="85" t="s">
        <v>20</v>
      </c>
      <c r="G4" s="148" t="s">
        <v>28</v>
      </c>
      <c r="H4" s="157" t="str">
        <f>'TOURISTES-AGENCE'!H31</f>
        <v>Nov 17 - Oct 18</v>
      </c>
      <c r="I4" s="85" t="s">
        <v>20</v>
      </c>
      <c r="J4" s="148" t="s">
        <v>28</v>
      </c>
    </row>
    <row r="5" spans="1:10" ht="16.5" thickBot="1">
      <c r="A5" s="179" t="s">
        <v>72</v>
      </c>
      <c r="B5" s="182">
        <v>90447</v>
      </c>
      <c r="C5" s="180">
        <v>-2.4156830589301515E-2</v>
      </c>
      <c r="D5" s="181">
        <v>1</v>
      </c>
      <c r="E5" s="182">
        <v>1075728</v>
      </c>
      <c r="F5" s="180">
        <v>-2.2143683050810492E-2</v>
      </c>
      <c r="G5" s="181">
        <v>1</v>
      </c>
      <c r="H5" s="182">
        <v>1286207</v>
      </c>
      <c r="I5" s="180">
        <v>-5.398287024005799E-3</v>
      </c>
      <c r="J5" s="181">
        <v>1</v>
      </c>
    </row>
    <row r="6" spans="1:10">
      <c r="A6" s="192" t="s">
        <v>36</v>
      </c>
      <c r="B6" s="187">
        <v>42305</v>
      </c>
      <c r="C6" s="178">
        <v>0.13860853182613386</v>
      </c>
      <c r="D6" s="188">
        <v>0.46773248421727642</v>
      </c>
      <c r="E6" s="187">
        <v>511138</v>
      </c>
      <c r="F6" s="178">
        <v>8.6586721711199077E-2</v>
      </c>
      <c r="G6" s="188">
        <v>0.4751554296253328</v>
      </c>
      <c r="H6" s="187">
        <v>595964</v>
      </c>
      <c r="I6" s="178">
        <v>8.6353950392915602E-2</v>
      </c>
      <c r="J6" s="188">
        <v>0.4633499895428963</v>
      </c>
    </row>
    <row r="7" spans="1:10">
      <c r="A7" s="192" t="s">
        <v>37</v>
      </c>
      <c r="B7" s="187">
        <v>35335</v>
      </c>
      <c r="C7" s="178">
        <v>-0.14405794292912166</v>
      </c>
      <c r="D7" s="188">
        <v>0.39067077957256735</v>
      </c>
      <c r="E7" s="187">
        <v>380213</v>
      </c>
      <c r="F7" s="178">
        <v>-0.11992824489323539</v>
      </c>
      <c r="G7" s="188">
        <v>0.35344715392738685</v>
      </c>
      <c r="H7" s="187">
        <v>458275</v>
      </c>
      <c r="I7" s="178">
        <v>-9.0767503134771332E-2</v>
      </c>
      <c r="J7" s="188">
        <v>0.35629956919842609</v>
      </c>
    </row>
    <row r="8" spans="1:10">
      <c r="A8" s="192" t="s">
        <v>38</v>
      </c>
      <c r="B8" s="187">
        <v>7067</v>
      </c>
      <c r="C8" s="178">
        <v>-6.7555086423011002E-2</v>
      </c>
      <c r="D8" s="188">
        <v>7.8134155914513476E-2</v>
      </c>
      <c r="E8" s="187">
        <v>76475</v>
      </c>
      <c r="F8" s="178">
        <v>-7.155604657091863E-2</v>
      </c>
      <c r="G8" s="188">
        <v>7.1091391132330845E-2</v>
      </c>
      <c r="H8" s="187">
        <v>90579</v>
      </c>
      <c r="I8" s="178">
        <v>-7.5233797525217416E-2</v>
      </c>
      <c r="J8" s="188">
        <v>7.0423345542358268E-2</v>
      </c>
    </row>
    <row r="9" spans="1:10">
      <c r="A9" s="192" t="s">
        <v>43</v>
      </c>
      <c r="B9" s="187">
        <v>2126</v>
      </c>
      <c r="C9" s="178">
        <v>6.0878243512973995E-2</v>
      </c>
      <c r="D9" s="188">
        <v>2.3505478346434929E-2</v>
      </c>
      <c r="E9" s="187">
        <v>23097</v>
      </c>
      <c r="F9" s="178">
        <v>0.14341584158415843</v>
      </c>
      <c r="G9" s="188">
        <v>2.1471041006648522E-2</v>
      </c>
      <c r="H9" s="187">
        <v>27595</v>
      </c>
      <c r="I9" s="178">
        <v>0.2257906894100925</v>
      </c>
      <c r="J9" s="188">
        <v>2.1454555915183169E-2</v>
      </c>
    </row>
    <row r="10" spans="1:10">
      <c r="A10" s="192" t="s">
        <v>39</v>
      </c>
      <c r="B10" s="187">
        <v>1473</v>
      </c>
      <c r="C10" s="178">
        <v>-0.27438423645320198</v>
      </c>
      <c r="D10" s="188">
        <v>1.6285780622906233E-2</v>
      </c>
      <c r="E10" s="187">
        <v>16718</v>
      </c>
      <c r="F10" s="178">
        <v>-0.39438507516754207</v>
      </c>
      <c r="G10" s="188">
        <v>1.5541103327235137E-2</v>
      </c>
      <c r="H10" s="187">
        <v>20608</v>
      </c>
      <c r="I10" s="178">
        <v>-0.37991213817175185</v>
      </c>
      <c r="J10" s="188">
        <v>1.6022304341369625E-2</v>
      </c>
    </row>
    <row r="11" spans="1:10">
      <c r="A11" s="192" t="s">
        <v>41</v>
      </c>
      <c r="B11" s="187">
        <v>748</v>
      </c>
      <c r="C11" s="178">
        <v>1</v>
      </c>
      <c r="D11" s="188">
        <v>8.2700365960175579E-3</v>
      </c>
      <c r="E11" s="187">
        <v>9181</v>
      </c>
      <c r="F11" s="178">
        <v>-0.16353862973760935</v>
      </c>
      <c r="G11" s="188">
        <v>8.5346853479690028E-3</v>
      </c>
      <c r="H11" s="187">
        <v>15758</v>
      </c>
      <c r="I11" s="178">
        <v>3.3040513963550566E-2</v>
      </c>
      <c r="J11" s="188">
        <v>1.2251527164756528E-2</v>
      </c>
    </row>
    <row r="12" spans="1:10">
      <c r="A12" s="192" t="s">
        <v>40</v>
      </c>
      <c r="B12" s="187">
        <v>529</v>
      </c>
      <c r="C12" s="178">
        <v>-0.37023809523809526</v>
      </c>
      <c r="D12" s="188">
        <v>5.8487290899642882E-3</v>
      </c>
      <c r="E12" s="187">
        <v>13563</v>
      </c>
      <c r="F12" s="178">
        <v>-0.11236910994764393</v>
      </c>
      <c r="G12" s="188">
        <v>1.2608205791798671E-2</v>
      </c>
      <c r="H12" s="187">
        <v>16287</v>
      </c>
      <c r="I12" s="178">
        <v>-7.6543629869025298E-2</v>
      </c>
      <c r="J12" s="188">
        <v>1.2662813994947937E-2</v>
      </c>
    </row>
    <row r="13" spans="1:10">
      <c r="A13" s="192" t="s">
        <v>44</v>
      </c>
      <c r="B13" s="187">
        <v>512</v>
      </c>
      <c r="C13" s="178">
        <v>0.68421052631578938</v>
      </c>
      <c r="D13" s="188">
        <v>5.6607737127820712E-3</v>
      </c>
      <c r="E13" s="187">
        <v>8896</v>
      </c>
      <c r="F13" s="178">
        <v>3.682983682983676E-2</v>
      </c>
      <c r="G13" s="188">
        <v>8.26974848660628E-3</v>
      </c>
      <c r="H13" s="187">
        <v>10492</v>
      </c>
      <c r="I13" s="178">
        <v>-4.0599853694220922E-2</v>
      </c>
      <c r="J13" s="188">
        <v>8.1573183787679582E-3</v>
      </c>
    </row>
    <row r="14" spans="1:10">
      <c r="A14" s="192" t="s">
        <v>59</v>
      </c>
      <c r="B14" s="187">
        <v>187</v>
      </c>
      <c r="C14" s="178">
        <v>0</v>
      </c>
      <c r="D14" s="188">
        <v>2.0675091490043895E-3</v>
      </c>
      <c r="E14" s="187">
        <v>6748</v>
      </c>
      <c r="F14" s="178">
        <v>35.085561497326204</v>
      </c>
      <c r="G14" s="188">
        <v>6.2729611946514361E-3</v>
      </c>
      <c r="H14" s="187">
        <v>11633</v>
      </c>
      <c r="I14" s="178">
        <v>61.208556149732622</v>
      </c>
      <c r="J14" s="188">
        <v>9.044422865059824E-3</v>
      </c>
    </row>
    <row r="15" spans="1:10">
      <c r="A15" s="192" t="s">
        <v>45</v>
      </c>
      <c r="B15" s="187">
        <v>165</v>
      </c>
      <c r="C15" s="178">
        <v>-0.7421875</v>
      </c>
      <c r="D15" s="188">
        <v>1.8242727785332848E-3</v>
      </c>
      <c r="E15" s="187">
        <v>4055</v>
      </c>
      <c r="F15" s="178">
        <v>-0.48657888072929856</v>
      </c>
      <c r="G15" s="188">
        <v>3.7695402555292788E-3</v>
      </c>
      <c r="H15" s="187">
        <v>5419</v>
      </c>
      <c r="I15" s="178">
        <v>-0.38392451114142789</v>
      </c>
      <c r="J15" s="188">
        <v>4.2131632000136834E-3</v>
      </c>
    </row>
    <row r="16" spans="1:10">
      <c r="A16" s="192" t="s">
        <v>60</v>
      </c>
      <c r="B16" s="187">
        <v>0</v>
      </c>
      <c r="C16" s="178">
        <v>-1</v>
      </c>
      <c r="D16" s="188">
        <v>0</v>
      </c>
      <c r="E16" s="187">
        <v>4312</v>
      </c>
      <c r="F16" s="178">
        <v>22.058823529411764</v>
      </c>
      <c r="G16" s="188">
        <v>4.0084482322668927E-3</v>
      </c>
      <c r="H16" s="187">
        <v>7506</v>
      </c>
      <c r="I16" s="178">
        <v>39.139037433155082</v>
      </c>
      <c r="J16" s="188">
        <v>5.8357636057026589E-3</v>
      </c>
    </row>
    <row r="17" spans="1:10">
      <c r="A17" s="192" t="s">
        <v>57</v>
      </c>
      <c r="B17" s="187">
        <v>0</v>
      </c>
      <c r="C17" s="178"/>
      <c r="D17" s="188"/>
      <c r="E17" s="187">
        <v>3589</v>
      </c>
      <c r="F17" s="178" t="e">
        <v>#DIV/0!</v>
      </c>
      <c r="G17" s="188">
        <v>3.3363452471256673E-3</v>
      </c>
      <c r="H17" s="187">
        <v>5974</v>
      </c>
      <c r="I17" s="178" t="e">
        <v>#DIV/0!</v>
      </c>
      <c r="J17" s="188">
        <v>4.6446645057910589E-3</v>
      </c>
    </row>
    <row r="18" spans="1:10">
      <c r="A18" s="192" t="s">
        <v>62</v>
      </c>
      <c r="B18" s="187">
        <v>0</v>
      </c>
      <c r="C18" s="178"/>
      <c r="D18" s="188"/>
      <c r="E18" s="187">
        <v>4544</v>
      </c>
      <c r="F18" s="178" t="e">
        <v>#DIV/0!</v>
      </c>
      <c r="G18" s="188">
        <v>4.2241161334463729E-3</v>
      </c>
      <c r="H18" s="187">
        <v>4544</v>
      </c>
      <c r="I18" s="178" t="e">
        <v>#DIV/0!</v>
      </c>
      <c r="J18" s="188">
        <v>3.5328683485628676E-3</v>
      </c>
    </row>
    <row r="19" spans="1:10">
      <c r="A19" s="192" t="s">
        <v>42</v>
      </c>
      <c r="B19" s="187">
        <v>0</v>
      </c>
      <c r="C19" s="178"/>
      <c r="D19" s="188"/>
      <c r="E19" s="187">
        <v>2969</v>
      </c>
      <c r="F19" s="178">
        <v>-0.57999717074550849</v>
      </c>
      <c r="G19" s="188">
        <v>2.7599913732839526E-3</v>
      </c>
      <c r="H19" s="187">
        <v>4433</v>
      </c>
      <c r="I19" s="178">
        <v>-0.55956284153005464</v>
      </c>
      <c r="J19" s="188">
        <v>3.4465680874073926E-3</v>
      </c>
    </row>
    <row r="20" spans="1:10">
      <c r="A20" s="192" t="s">
        <v>63</v>
      </c>
      <c r="B20" s="187">
        <v>0</v>
      </c>
      <c r="C20" s="178"/>
      <c r="D20" s="188"/>
      <c r="E20" s="187">
        <v>2184</v>
      </c>
      <c r="F20" s="178" t="e">
        <v>#DIV/0!</v>
      </c>
      <c r="G20" s="188">
        <v>2.0302530007585561E-3</v>
      </c>
      <c r="H20" s="187">
        <v>2184</v>
      </c>
      <c r="I20" s="178" t="e">
        <v>#DIV/0!</v>
      </c>
      <c r="J20" s="188">
        <v>1.6980159492212374E-3</v>
      </c>
    </row>
    <row r="21" spans="1:10">
      <c r="A21" s="192" t="s">
        <v>70</v>
      </c>
      <c r="B21" s="187">
        <v>0</v>
      </c>
      <c r="C21" s="178"/>
      <c r="D21" s="188"/>
      <c r="E21" s="187">
        <v>2184</v>
      </c>
      <c r="F21" s="178" t="e">
        <v>#DIV/0!</v>
      </c>
      <c r="G21" s="188">
        <v>2.0302530007585561E-3</v>
      </c>
      <c r="H21" s="187">
        <v>2184</v>
      </c>
      <c r="I21" s="178" t="e">
        <v>#DIV/0!</v>
      </c>
      <c r="J21" s="188">
        <v>1.6980159492212374E-3</v>
      </c>
    </row>
    <row r="22" spans="1:10">
      <c r="A22" s="192" t="s">
        <v>65</v>
      </c>
      <c r="B22" s="187">
        <v>0</v>
      </c>
      <c r="C22" s="178"/>
      <c r="D22" s="188"/>
      <c r="E22" s="187">
        <v>1011</v>
      </c>
      <c r="F22" s="178">
        <v>1.0632653061224491</v>
      </c>
      <c r="G22" s="188">
        <v>9.3982865557092499E-4</v>
      </c>
      <c r="H22" s="187">
        <v>1921</v>
      </c>
      <c r="I22" s="178">
        <v>2.9204081632653063</v>
      </c>
      <c r="J22" s="188">
        <v>1.4935387538708776E-3</v>
      </c>
    </row>
    <row r="23" spans="1:10">
      <c r="A23" s="192" t="s">
        <v>61</v>
      </c>
      <c r="B23" s="187">
        <v>0</v>
      </c>
      <c r="C23" s="178"/>
      <c r="D23" s="188"/>
      <c r="E23" s="187">
        <v>1584</v>
      </c>
      <c r="F23" s="178">
        <v>4.0735873850197057E-2</v>
      </c>
      <c r="G23" s="188">
        <v>1.4724911873633484E-3</v>
      </c>
      <c r="H23" s="187">
        <v>1584</v>
      </c>
      <c r="I23" s="178">
        <v>4.0735873850197057E-2</v>
      </c>
      <c r="J23" s="188">
        <v>1.2315280510835347E-3</v>
      </c>
    </row>
    <row r="24" spans="1:10">
      <c r="A24" s="192" t="s">
        <v>66</v>
      </c>
      <c r="B24" s="187">
        <v>0</v>
      </c>
      <c r="C24" s="178"/>
      <c r="D24" s="188"/>
      <c r="E24" s="187">
        <v>1092</v>
      </c>
      <c r="F24" s="178" t="e">
        <v>#DIV/0!</v>
      </c>
      <c r="G24" s="188">
        <v>1.015126500379278E-3</v>
      </c>
      <c r="H24" s="187">
        <v>1092</v>
      </c>
      <c r="I24" s="178" t="e">
        <v>#DIV/0!</v>
      </c>
      <c r="J24" s="188">
        <v>8.490079746106187E-4</v>
      </c>
    </row>
    <row r="25" spans="1:10">
      <c r="A25" s="192" t="s">
        <v>71</v>
      </c>
      <c r="B25" s="187">
        <v>0</v>
      </c>
      <c r="C25" s="178"/>
      <c r="D25" s="188"/>
      <c r="E25" s="187">
        <v>1092</v>
      </c>
      <c r="F25" s="178" t="e">
        <v>#DIV/0!</v>
      </c>
      <c r="G25" s="188">
        <v>1.015126500379278E-3</v>
      </c>
      <c r="H25" s="187">
        <v>1092</v>
      </c>
      <c r="I25" s="178" t="e">
        <v>#DIV/0!</v>
      </c>
      <c r="J25" s="188">
        <v>8.490079746106187E-4</v>
      </c>
    </row>
    <row r="26" spans="1:10" ht="15.75" thickBot="1">
      <c r="A26" s="193" t="s">
        <v>26</v>
      </c>
      <c r="B26" s="189">
        <v>0</v>
      </c>
      <c r="C26" s="190">
        <v>-1</v>
      </c>
      <c r="D26" s="191">
        <v>0</v>
      </c>
      <c r="E26" s="189">
        <v>1083</v>
      </c>
      <c r="F26" s="190">
        <v>-0.9291832864709344</v>
      </c>
      <c r="G26" s="191">
        <v>1.0067600731783499E-3</v>
      </c>
      <c r="H26" s="189">
        <v>1083</v>
      </c>
      <c r="I26" s="190">
        <v>-0.95033249254758079</v>
      </c>
      <c r="J26" s="191">
        <v>8.4201065613855313E-4</v>
      </c>
    </row>
    <row r="27" spans="1:10" s="172" customFormat="1" ht="15.75" thickBot="1">
      <c r="A27" s="169"/>
      <c r="B27" s="170"/>
      <c r="C27" s="171"/>
      <c r="D27" s="171"/>
      <c r="E27" s="170"/>
      <c r="F27" s="171"/>
      <c r="G27" s="171"/>
      <c r="H27" s="170"/>
    </row>
    <row r="28" spans="1:10" ht="24" thickBot="1">
      <c r="A28" s="128" t="s">
        <v>53</v>
      </c>
      <c r="B28" s="129"/>
      <c r="C28" s="129"/>
      <c r="D28" s="129"/>
      <c r="E28" s="129"/>
      <c r="F28" s="129"/>
      <c r="G28" s="130"/>
      <c r="H28" s="127"/>
    </row>
    <row r="29" spans="1:10" ht="15.75" thickBot="1"/>
    <row r="30" spans="1:10">
      <c r="A30" s="6"/>
      <c r="B30" s="266" t="s">
        <v>55</v>
      </c>
      <c r="C30" s="267"/>
      <c r="D30" s="268"/>
      <c r="E30" s="266" t="s">
        <v>56</v>
      </c>
      <c r="F30" s="267"/>
      <c r="G30" s="268"/>
    </row>
    <row r="31" spans="1:10" ht="15.75" thickBot="1">
      <c r="A31" s="6"/>
      <c r="B31" s="238" t="s">
        <v>116</v>
      </c>
      <c r="C31" s="239" t="s">
        <v>20</v>
      </c>
      <c r="D31" s="240" t="s">
        <v>52</v>
      </c>
      <c r="E31" s="238" t="s">
        <v>117</v>
      </c>
      <c r="F31" s="239" t="s">
        <v>20</v>
      </c>
      <c r="G31" s="240" t="s">
        <v>52</v>
      </c>
    </row>
    <row r="32" spans="1:10">
      <c r="A32" s="235" t="s">
        <v>72</v>
      </c>
      <c r="B32" s="230">
        <v>358023</v>
      </c>
      <c r="C32" s="194">
        <v>5.7968830339887534E-2</v>
      </c>
      <c r="D32" s="231">
        <v>1</v>
      </c>
      <c r="E32" s="230">
        <v>746986</v>
      </c>
      <c r="F32" s="194">
        <v>7.5279621125969864E-2</v>
      </c>
      <c r="G32" s="231">
        <v>1</v>
      </c>
    </row>
    <row r="33" spans="1:7">
      <c r="A33" s="236" t="s">
        <v>36</v>
      </c>
      <c r="B33" s="146">
        <v>158390</v>
      </c>
      <c r="C33" s="5">
        <v>8.1071857595282237E-2</v>
      </c>
      <c r="D33" s="131">
        <v>0.44240174513927877</v>
      </c>
      <c r="E33" s="146">
        <v>360913</v>
      </c>
      <c r="F33" s="5">
        <v>0.11307016191210484</v>
      </c>
      <c r="G33" s="131">
        <v>0.48315898825413062</v>
      </c>
    </row>
    <row r="34" spans="1:7">
      <c r="A34" s="236" t="s">
        <v>37</v>
      </c>
      <c r="B34" s="146">
        <v>105835</v>
      </c>
      <c r="C34" s="5">
        <v>-8.7770863141926281E-2</v>
      </c>
      <c r="D34" s="131">
        <v>0.29560949994832736</v>
      </c>
      <c r="E34" s="146">
        <v>210744</v>
      </c>
      <c r="F34" s="5">
        <v>-6.8151770672585821E-2</v>
      </c>
      <c r="G34" s="131">
        <v>0.28212576942539752</v>
      </c>
    </row>
    <row r="35" spans="1:7">
      <c r="A35" s="236" t="s">
        <v>38</v>
      </c>
      <c r="B35" s="146">
        <v>31934</v>
      </c>
      <c r="C35" s="5">
        <v>0.44904256284599331</v>
      </c>
      <c r="D35" s="131">
        <v>8.9195386888551859E-2</v>
      </c>
      <c r="E35" s="146">
        <v>60992</v>
      </c>
      <c r="F35" s="5">
        <v>0.36968335953289921</v>
      </c>
      <c r="G35" s="131">
        <v>8.1650793990784301E-2</v>
      </c>
    </row>
    <row r="36" spans="1:7">
      <c r="A36" s="236" t="s">
        <v>41</v>
      </c>
      <c r="B36" s="146">
        <v>14773</v>
      </c>
      <c r="C36" s="5">
        <v>0.57209747791848464</v>
      </c>
      <c r="D36" s="131">
        <v>4.1262712172123017E-2</v>
      </c>
      <c r="E36" s="146">
        <v>23936</v>
      </c>
      <c r="F36" s="5">
        <v>0.59467021985343105</v>
      </c>
      <c r="G36" s="131">
        <v>3.2043438565113672E-2</v>
      </c>
    </row>
    <row r="37" spans="1:7">
      <c r="A37" s="236" t="s">
        <v>40</v>
      </c>
      <c r="B37" s="146">
        <v>15514</v>
      </c>
      <c r="C37" s="5">
        <v>2.2253638253638255</v>
      </c>
      <c r="D37" s="131">
        <v>4.3332411604841033E-2</v>
      </c>
      <c r="E37" s="146">
        <v>29824</v>
      </c>
      <c r="F37" s="5">
        <v>2.1734411576931261</v>
      </c>
      <c r="G37" s="131">
        <v>3.9925781741558745E-2</v>
      </c>
    </row>
    <row r="38" spans="1:7">
      <c r="A38" s="236" t="s">
        <v>59</v>
      </c>
      <c r="B38" s="146">
        <v>9724</v>
      </c>
      <c r="C38" s="5">
        <v>0.29360117067979252</v>
      </c>
      <c r="D38" s="131">
        <v>2.7160266239878442E-2</v>
      </c>
      <c r="E38" s="146">
        <v>16082</v>
      </c>
      <c r="F38" s="5">
        <v>0.40503232570330239</v>
      </c>
      <c r="G38" s="131">
        <v>2.1529185285935747E-2</v>
      </c>
    </row>
    <row r="39" spans="1:7">
      <c r="A39" s="236" t="s">
        <v>43</v>
      </c>
      <c r="B39" s="146">
        <v>6377</v>
      </c>
      <c r="C39" s="5">
        <v>-6.9322825452422632E-2</v>
      </c>
      <c r="D39" s="131">
        <v>1.7811704834605598E-2</v>
      </c>
      <c r="E39" s="146">
        <v>12480</v>
      </c>
      <c r="F39" s="5">
        <v>-9.8656651740574919E-2</v>
      </c>
      <c r="G39" s="131">
        <v>1.6707140428334669E-2</v>
      </c>
    </row>
    <row r="40" spans="1:7">
      <c r="A40" s="236" t="s">
        <v>39</v>
      </c>
      <c r="B40" s="146">
        <v>4851</v>
      </c>
      <c r="C40" s="5">
        <v>-0.13095664636331061</v>
      </c>
      <c r="D40" s="131">
        <v>1.3549408836862436E-2</v>
      </c>
      <c r="E40" s="146">
        <v>9417</v>
      </c>
      <c r="F40" s="5">
        <v>-0.12031760859411489</v>
      </c>
      <c r="G40" s="131">
        <v>1.2606661972245798E-2</v>
      </c>
    </row>
    <row r="41" spans="1:7">
      <c r="A41" s="236" t="s">
        <v>42</v>
      </c>
      <c r="B41" s="146">
        <v>5280</v>
      </c>
      <c r="C41" s="5">
        <v>1.1639344262295084</v>
      </c>
      <c r="D41" s="131">
        <v>1.4747655876857073E-2</v>
      </c>
      <c r="E41" s="146">
        <v>10792</v>
      </c>
      <c r="F41" s="5">
        <v>1.4344687570494021</v>
      </c>
      <c r="G41" s="131">
        <v>1.4447392588348377E-2</v>
      </c>
    </row>
    <row r="42" spans="1:7">
      <c r="A42" s="236" t="s">
        <v>44</v>
      </c>
      <c r="B42" s="146">
        <v>2264</v>
      </c>
      <c r="C42" s="5">
        <v>-7.0607553366174081E-2</v>
      </c>
      <c r="D42" s="131">
        <v>6.3236160805311388E-3</v>
      </c>
      <c r="E42" s="146">
        <v>3824</v>
      </c>
      <c r="F42" s="5">
        <v>-8.8655862726406132E-2</v>
      </c>
      <c r="G42" s="131">
        <v>5.1192391825281864E-3</v>
      </c>
    </row>
    <row r="43" spans="1:7">
      <c r="A43" s="236" t="s">
        <v>45</v>
      </c>
      <c r="B43" s="146">
        <v>1261</v>
      </c>
      <c r="C43" s="5">
        <v>-0.37075848303393211</v>
      </c>
      <c r="D43" s="131">
        <v>3.5221200872569639E-3</v>
      </c>
      <c r="E43" s="146">
        <v>2522</v>
      </c>
      <c r="F43" s="5">
        <v>-0.38919835311213369</v>
      </c>
      <c r="G43" s="131">
        <v>3.376234628225964E-3</v>
      </c>
    </row>
    <row r="44" spans="1:7">
      <c r="A44" s="236" t="s">
        <v>70</v>
      </c>
      <c r="B44" s="146">
        <v>1820</v>
      </c>
      <c r="C44" s="5">
        <v>1.5</v>
      </c>
      <c r="D44" s="131">
        <v>5.0834722908863397E-3</v>
      </c>
      <c r="E44" s="146">
        <v>5460</v>
      </c>
      <c r="F44" s="5">
        <v>1.5</v>
      </c>
      <c r="G44" s="131">
        <v>7.3093739373964167E-3</v>
      </c>
    </row>
    <row r="45" spans="1:7">
      <c r="A45" s="236" t="s">
        <v>114</v>
      </c>
      <c r="B45" s="146">
        <v>0</v>
      </c>
      <c r="C45" s="5"/>
      <c r="D45" s="131"/>
      <c r="E45" s="146">
        <v>0</v>
      </c>
      <c r="F45" s="5">
        <v>-1</v>
      </c>
      <c r="G45" s="131">
        <v>0</v>
      </c>
    </row>
    <row r="46" spans="1:7">
      <c r="A46" s="236" t="s">
        <v>65</v>
      </c>
      <c r="B46" s="146">
        <v>0</v>
      </c>
      <c r="C46" s="5">
        <v>-1</v>
      </c>
      <c r="D46" s="131">
        <v>0</v>
      </c>
      <c r="E46" s="146">
        <v>0</v>
      </c>
      <c r="F46" s="5">
        <v>-1</v>
      </c>
      <c r="G46" s="131">
        <v>0</v>
      </c>
    </row>
    <row r="47" spans="1:7">
      <c r="A47" s="236" t="s">
        <v>66</v>
      </c>
      <c r="B47" s="146">
        <v>0</v>
      </c>
      <c r="C47" s="5"/>
      <c r="D47" s="131"/>
      <c r="E47" s="146">
        <v>0</v>
      </c>
      <c r="F47" s="5">
        <v>-1</v>
      </c>
      <c r="G47" s="131">
        <v>0</v>
      </c>
    </row>
    <row r="48" spans="1:7">
      <c r="A48" s="236" t="s">
        <v>75</v>
      </c>
      <c r="B48" s="146">
        <v>0</v>
      </c>
      <c r="C48" s="5">
        <v>-1</v>
      </c>
      <c r="D48" s="131">
        <v>0</v>
      </c>
      <c r="E48" s="146">
        <v>0</v>
      </c>
      <c r="F48" s="5">
        <v>-1</v>
      </c>
      <c r="G48" s="131">
        <v>0</v>
      </c>
    </row>
    <row r="49" spans="1:7">
      <c r="A49" s="236" t="s">
        <v>71</v>
      </c>
      <c r="B49" s="146">
        <v>0</v>
      </c>
      <c r="C49" s="5">
        <v>-1</v>
      </c>
      <c r="D49" s="131">
        <v>0</v>
      </c>
      <c r="E49" s="146">
        <v>0</v>
      </c>
      <c r="F49" s="5">
        <v>-1</v>
      </c>
      <c r="G49" s="131">
        <v>0</v>
      </c>
    </row>
    <row r="50" spans="1:7">
      <c r="A50" s="236" t="s">
        <v>115</v>
      </c>
      <c r="B50" s="146">
        <v>0</v>
      </c>
      <c r="C50" s="5"/>
      <c r="D50" s="131"/>
      <c r="E50" s="146">
        <v>0</v>
      </c>
      <c r="F50" s="5">
        <v>-1</v>
      </c>
      <c r="G50" s="131">
        <v>0</v>
      </c>
    </row>
    <row r="51" spans="1:7">
      <c r="A51" s="236" t="s">
        <v>63</v>
      </c>
      <c r="B51" s="146">
        <v>0</v>
      </c>
      <c r="C51" s="5">
        <v>-1</v>
      </c>
      <c r="D51" s="131">
        <v>0</v>
      </c>
      <c r="E51" s="146">
        <v>0</v>
      </c>
      <c r="F51" s="5">
        <v>-1</v>
      </c>
      <c r="G51" s="131">
        <v>0</v>
      </c>
    </row>
    <row r="52" spans="1:7">
      <c r="A52" s="236" t="s">
        <v>57</v>
      </c>
      <c r="B52" s="146">
        <v>0</v>
      </c>
      <c r="C52" s="5">
        <v>-1</v>
      </c>
      <c r="D52" s="131">
        <v>0</v>
      </c>
      <c r="E52" s="146">
        <v>0</v>
      </c>
      <c r="F52" s="5">
        <v>-1</v>
      </c>
      <c r="G52" s="131">
        <v>0</v>
      </c>
    </row>
    <row r="53" spans="1:7" ht="15.75" thickBot="1">
      <c r="A53" s="237" t="s">
        <v>26</v>
      </c>
      <c r="B53" s="232">
        <v>0</v>
      </c>
      <c r="C53" s="233">
        <v>-1</v>
      </c>
      <c r="D53" s="234">
        <v>0</v>
      </c>
      <c r="E53" s="232">
        <v>0</v>
      </c>
      <c r="F53" s="233">
        <v>-1</v>
      </c>
      <c r="G53" s="234">
        <v>0</v>
      </c>
    </row>
  </sheetData>
  <mergeCells count="6">
    <mergeCell ref="H3:J3"/>
    <mergeCell ref="A1:H1"/>
    <mergeCell ref="E30:G30"/>
    <mergeCell ref="B30:D30"/>
    <mergeCell ref="B3:D3"/>
    <mergeCell ref="E3:G3"/>
  </mergeCells>
  <pageMargins left="0.15748031496062992" right="0.19685039370078741" top="0.19685039370078741" bottom="0.19685039370078741" header="0.19685039370078741" footer="0.15748031496062992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0"/>
  <sheetViews>
    <sheetView workbookViewId="0">
      <selection sqref="A1:F1"/>
    </sheetView>
  </sheetViews>
  <sheetFormatPr baseColWidth="10" defaultRowHeight="15"/>
  <cols>
    <col min="1" max="2" width="22.42578125" customWidth="1"/>
    <col min="3" max="3" width="28.28515625" bestFit="1" customWidth="1"/>
    <col min="4" max="4" width="22.42578125" customWidth="1"/>
    <col min="5" max="5" width="28.28515625" bestFit="1" customWidth="1"/>
    <col min="6" max="6" width="21.7109375" bestFit="1" customWidth="1"/>
  </cols>
  <sheetData>
    <row r="1" spans="1:6" ht="24" thickBot="1">
      <c r="A1" s="272" t="s">
        <v>51</v>
      </c>
      <c r="B1" s="273"/>
      <c r="C1" s="273"/>
      <c r="D1" s="273"/>
      <c r="E1" s="273"/>
      <c r="F1" s="274"/>
    </row>
    <row r="3" spans="1:6" ht="15.75" thickBot="1"/>
    <row r="4" spans="1:6" ht="21.75" thickBot="1">
      <c r="A4" s="269" t="s">
        <v>118</v>
      </c>
      <c r="B4" s="270"/>
      <c r="C4" s="270"/>
      <c r="D4" s="270"/>
      <c r="E4" s="270"/>
      <c r="F4" s="271"/>
    </row>
    <row r="5" spans="1:6" ht="15.75" thickBot="1"/>
    <row r="6" spans="1:6" s="101" customFormat="1" ht="16.5" thickBot="1">
      <c r="A6" s="97" t="s">
        <v>14</v>
      </c>
      <c r="B6" s="98" t="s">
        <v>18</v>
      </c>
      <c r="C6" s="99" t="s">
        <v>47</v>
      </c>
      <c r="D6" s="100" t="s">
        <v>19</v>
      </c>
      <c r="E6" s="99" t="s">
        <v>47</v>
      </c>
    </row>
    <row r="7" spans="1:6" s="101" customFormat="1" ht="16.5" thickBot="1">
      <c r="A7" s="102"/>
      <c r="B7" s="103" t="s">
        <v>119</v>
      </c>
      <c r="C7" s="104" t="s">
        <v>20</v>
      </c>
      <c r="D7" s="104" t="s">
        <v>120</v>
      </c>
      <c r="E7" s="105" t="s">
        <v>20</v>
      </c>
    </row>
    <row r="8" spans="1:6" s="101" customFormat="1" ht="15.75">
      <c r="A8" s="106" t="s">
        <v>22</v>
      </c>
      <c r="B8" s="107">
        <v>35293</v>
      </c>
      <c r="C8" s="108">
        <v>-0.1376175931582162</v>
      </c>
      <c r="D8" s="107">
        <v>53499</v>
      </c>
      <c r="E8" s="108">
        <v>-0.17235457920792074</v>
      </c>
    </row>
    <row r="9" spans="1:6" s="101" customFormat="1" ht="15.75">
      <c r="A9" s="106" t="s">
        <v>50</v>
      </c>
      <c r="B9" s="195">
        <v>136</v>
      </c>
      <c r="C9" s="196">
        <v>-0.52447552447552448</v>
      </c>
      <c r="D9" s="195">
        <v>268</v>
      </c>
      <c r="E9" s="196">
        <v>-0.34951456310679607</v>
      </c>
    </row>
    <row r="10" spans="1:6" s="101" customFormat="1" ht="15.75">
      <c r="A10" s="106" t="s">
        <v>54</v>
      </c>
      <c r="B10" s="109">
        <v>239</v>
      </c>
      <c r="C10" s="110">
        <v>-2.8455284552845517E-2</v>
      </c>
      <c r="D10" s="109">
        <v>444</v>
      </c>
      <c r="E10" s="110">
        <v>0.17150395778364125</v>
      </c>
    </row>
    <row r="11" spans="1:6" s="101" customFormat="1" ht="15.75">
      <c r="A11" s="106" t="s">
        <v>76</v>
      </c>
      <c r="B11" s="109">
        <v>424</v>
      </c>
      <c r="C11" s="110">
        <v>8.7179487179487092E-2</v>
      </c>
      <c r="D11" s="109">
        <v>541</v>
      </c>
      <c r="E11" s="110">
        <v>6.7061143984220806E-2</v>
      </c>
    </row>
    <row r="12" spans="1:6" s="101" customFormat="1" ht="15.75">
      <c r="A12" s="106" t="s">
        <v>49</v>
      </c>
      <c r="B12" s="109">
        <v>703</v>
      </c>
      <c r="C12" s="110">
        <v>-8.22454308093995E-2</v>
      </c>
      <c r="D12" s="109">
        <v>1338</v>
      </c>
      <c r="E12" s="110">
        <v>7.4794315632020769E-4</v>
      </c>
    </row>
    <row r="13" spans="1:6" s="101" customFormat="1" ht="15.75" customHeight="1">
      <c r="A13" s="106" t="s">
        <v>23</v>
      </c>
      <c r="B13" s="109">
        <v>895</v>
      </c>
      <c r="C13" s="110">
        <v>9.6813725490196179E-2</v>
      </c>
      <c r="D13" s="109">
        <v>1252</v>
      </c>
      <c r="E13" s="110">
        <v>0.13405797101449268</v>
      </c>
    </row>
    <row r="14" spans="1:6" s="101" customFormat="1" ht="15.75">
      <c r="A14" s="106" t="s">
        <v>24</v>
      </c>
      <c r="B14" s="109">
        <v>2127</v>
      </c>
      <c r="C14" s="110">
        <v>0.59325842696629216</v>
      </c>
      <c r="D14" s="109">
        <v>3408</v>
      </c>
      <c r="E14" s="110">
        <v>0.79462875197472349</v>
      </c>
    </row>
    <row r="15" spans="1:6" s="101" customFormat="1" ht="15.75">
      <c r="A15" s="106" t="s">
        <v>17</v>
      </c>
      <c r="B15" s="109">
        <v>483</v>
      </c>
      <c r="C15" s="110">
        <v>2.114164904862581E-2</v>
      </c>
      <c r="D15" s="109">
        <v>505</v>
      </c>
      <c r="E15" s="110">
        <v>3.9094650205761416E-2</v>
      </c>
    </row>
    <row r="16" spans="1:6" s="101" customFormat="1" ht="15.75">
      <c r="A16" s="106" t="s">
        <v>26</v>
      </c>
      <c r="B16" s="109">
        <v>2876</v>
      </c>
      <c r="C16" s="110">
        <v>0.10276073619631898</v>
      </c>
      <c r="D16" s="109">
        <v>4037</v>
      </c>
      <c r="E16" s="110">
        <v>0.1975674873924651</v>
      </c>
    </row>
    <row r="17" spans="1:5" s="101" customFormat="1" ht="15.75">
      <c r="A17" s="113" t="s">
        <v>15</v>
      </c>
      <c r="B17" s="111">
        <f>SUM(B8:B16)</f>
        <v>43176</v>
      </c>
      <c r="C17" s="112">
        <v>-9.7585954645208473E-2</v>
      </c>
      <c r="D17" s="111">
        <f>SUM(D8:D16)</f>
        <v>65292</v>
      </c>
      <c r="E17" s="112">
        <v>-0.11928239023403253</v>
      </c>
    </row>
    <row r="18" spans="1:5" s="101" customFormat="1" ht="16.5" thickBot="1">
      <c r="A18" s="114"/>
      <c r="B18" s="114"/>
      <c r="C18" s="114"/>
      <c r="D18" s="114"/>
      <c r="E18" s="114"/>
    </row>
    <row r="19" spans="1:5" s="101" customFormat="1" ht="16.5" thickBot="1">
      <c r="A19" s="118"/>
      <c r="B19" s="275" t="s">
        <v>18</v>
      </c>
      <c r="C19" s="276"/>
      <c r="D19" s="276" t="s">
        <v>19</v>
      </c>
      <c r="E19" s="277"/>
    </row>
    <row r="20" spans="1:5" s="101" customFormat="1" ht="16.5" thickBot="1">
      <c r="A20" s="115"/>
      <c r="B20" s="119" t="str">
        <f>B7</f>
        <v>Nov 2018 - Janv 2019</v>
      </c>
      <c r="C20" s="120" t="s">
        <v>20</v>
      </c>
      <c r="D20" s="120" t="str">
        <f>D7</f>
        <v>Nov 2018 - Avril 2019</v>
      </c>
      <c r="E20" s="121" t="s">
        <v>20</v>
      </c>
    </row>
    <row r="21" spans="1:5" s="101" customFormat="1" ht="15.75">
      <c r="A21" s="122" t="s">
        <v>16</v>
      </c>
      <c r="B21" s="107">
        <v>43176</v>
      </c>
      <c r="C21" s="108">
        <v>-9.7585954645208473E-2</v>
      </c>
      <c r="D21" s="107">
        <v>65292</v>
      </c>
      <c r="E21" s="116">
        <v>-0.11928239023403253</v>
      </c>
    </row>
    <row r="22" spans="1:5" s="101" customFormat="1" ht="15.75">
      <c r="A22" s="122" t="s">
        <v>17</v>
      </c>
      <c r="B22" s="109">
        <v>47927</v>
      </c>
      <c r="C22" s="110">
        <v>-4.1900725666193517E-2</v>
      </c>
      <c r="D22" s="109">
        <v>75184</v>
      </c>
      <c r="E22" s="123">
        <v>-4.2022374557223352E-2</v>
      </c>
    </row>
    <row r="23" spans="1:5" ht="16.5" thickBot="1">
      <c r="A23" s="117" t="s">
        <v>15</v>
      </c>
      <c r="B23" s="124">
        <v>91103</v>
      </c>
      <c r="C23" s="125">
        <v>-6.9123717660522388E-2</v>
      </c>
      <c r="D23" s="124">
        <v>140476</v>
      </c>
      <c r="E23" s="126">
        <v>-7.9552081353977622E-2</v>
      </c>
    </row>
    <row r="24" spans="1:5" ht="16.5">
      <c r="A24" s="1"/>
      <c r="B24" s="1"/>
      <c r="C24" s="1"/>
      <c r="D24" s="1"/>
      <c r="E24" s="1"/>
    </row>
    <row r="25" spans="1:5" ht="15.75" thickBot="1"/>
    <row r="26" spans="1:5" ht="21.75" thickBot="1">
      <c r="A26" s="269" t="s">
        <v>121</v>
      </c>
      <c r="B26" s="270"/>
      <c r="C26" s="270"/>
      <c r="D26" s="270"/>
      <c r="E26" s="271"/>
    </row>
    <row r="37" spans="6:6" ht="21">
      <c r="F37" s="174"/>
    </row>
    <row r="49" spans="1:5" ht="15.75" thickBot="1"/>
    <row r="50" spans="1:5" ht="21.75" thickBot="1">
      <c r="A50" s="269" t="s">
        <v>122</v>
      </c>
      <c r="B50" s="270"/>
      <c r="C50" s="270"/>
      <c r="D50" s="270"/>
      <c r="E50" s="271"/>
    </row>
  </sheetData>
  <mergeCells count="6">
    <mergeCell ref="A50:E50"/>
    <mergeCell ref="A26:E26"/>
    <mergeCell ref="A1:F1"/>
    <mergeCell ref="B19:C19"/>
    <mergeCell ref="D19:E19"/>
    <mergeCell ref="A4:F4"/>
  </mergeCells>
  <pageMargins left="0.19685039370078741" right="0.15748031496062992" top="0.19685039370078741" bottom="2.4015748031496065" header="0.15748031496062992" footer="0.31496062992125984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9" sqref="G19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VISITEURS</vt:lpstr>
      <vt:lpstr>TOURISTES-AGENCE</vt:lpstr>
      <vt:lpstr>CAP TRANS AERIEN</vt:lpstr>
      <vt:lpstr>PREV CT</vt:lpstr>
      <vt:lpstr>Feuil1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bmarques</dc:creator>
  <cp:lastModifiedBy>bmarques</cp:lastModifiedBy>
  <cp:lastPrinted>2018-10-02T15:51:39Z</cp:lastPrinted>
  <dcterms:created xsi:type="dcterms:W3CDTF">2017-03-14T14:32:11Z</dcterms:created>
  <dcterms:modified xsi:type="dcterms:W3CDTF">2018-12-19T14:37:42Z</dcterms:modified>
</cp:coreProperties>
</file>