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25" windowHeight="8295"/>
  </bookViews>
  <sheets>
    <sheet name="VISITEURS" sheetId="1" r:id="rId1"/>
    <sheet name="TOURISTES-AGENCE" sheetId="4" r:id="rId2"/>
    <sheet name="CAP TRANS AERIEN" sheetId="2" r:id="rId3"/>
    <sheet name="PREV CT" sheetId="3" r:id="rId4"/>
    <sheet name="Feuil1" sheetId="6" r:id="rId5"/>
  </sheets>
  <calcPr calcId="125725"/>
</workbook>
</file>

<file path=xl/calcChain.xml><?xml version="1.0" encoding="utf-8"?>
<calcChain xmlns="http://schemas.openxmlformats.org/spreadsheetml/2006/main">
  <c r="B17" i="3"/>
  <c r="D17"/>
  <c r="E3" i="4"/>
  <c r="E30" s="1"/>
  <c r="F20"/>
  <c r="C5" i="1" l="1"/>
  <c r="B25"/>
  <c r="C25"/>
  <c r="B26"/>
  <c r="E33"/>
  <c r="F33"/>
  <c r="C33"/>
  <c r="B33"/>
  <c r="B24"/>
  <c r="B29" l="1"/>
  <c r="C29"/>
  <c r="C9"/>
  <c r="C13"/>
  <c r="B13"/>
  <c r="B9" s="1"/>
  <c r="B8"/>
  <c r="C21"/>
  <c r="B21"/>
  <c r="B17"/>
  <c r="C17"/>
  <c r="B10" l="1"/>
  <c r="E3" i="2"/>
  <c r="F18" i="4"/>
  <c r="B4" i="1" l="1"/>
  <c r="B6" l="1"/>
  <c r="A25" i="4" l="1"/>
  <c r="B25" l="1"/>
  <c r="E25" l="1"/>
  <c r="D20" i="3"/>
  <c r="B20"/>
  <c r="A27" i="4"/>
  <c r="A26"/>
  <c r="F21"/>
  <c r="E27" s="1"/>
  <c r="C31"/>
  <c r="D31"/>
  <c r="E31"/>
  <c r="F31"/>
  <c r="G31"/>
  <c r="H31"/>
  <c r="H4" i="2" s="1"/>
  <c r="I31" i="4"/>
  <c r="J31"/>
  <c r="B31"/>
  <c r="H30"/>
  <c r="B30"/>
  <c r="C27" i="1"/>
  <c r="C31" s="1"/>
  <c r="C11"/>
  <c r="C15" s="1"/>
  <c r="C19" s="1"/>
  <c r="D32"/>
  <c r="D14"/>
  <c r="A9"/>
  <c r="A13" s="1"/>
  <c r="D15" s="1"/>
  <c r="E26" i="4" l="1"/>
  <c r="B26"/>
  <c r="D27"/>
  <c r="B27"/>
  <c r="B5" i="1"/>
  <c r="A17"/>
  <c r="A21" s="1"/>
  <c r="A25" s="1"/>
  <c r="A29" s="1"/>
  <c r="A33" s="1"/>
  <c r="D33" s="1"/>
  <c r="F13"/>
  <c r="F31" s="1"/>
  <c r="D26" i="4"/>
  <c r="C26"/>
  <c r="C27"/>
  <c r="C25"/>
  <c r="D25"/>
  <c r="F26" l="1"/>
  <c r="F25"/>
  <c r="F27"/>
</calcChain>
</file>

<file path=xl/sharedStrings.xml><?xml version="1.0" encoding="utf-8"?>
<sst xmlns="http://schemas.openxmlformats.org/spreadsheetml/2006/main" count="199" uniqueCount="112">
  <si>
    <t>FLUX</t>
  </si>
  <si>
    <t>MOIS</t>
  </si>
  <si>
    <t>EN GLISSEMENT SUR 12 MOIS</t>
  </si>
  <si>
    <t>LE FLUX DE VISITEURS TOURISTIQUES</t>
  </si>
  <si>
    <t>Flux</t>
  </si>
  <si>
    <t>Les croisiéristes (1)</t>
  </si>
  <si>
    <t>Les excursionnistes tête de ligne (2)</t>
  </si>
  <si>
    <t>Les autres excursionnistes (3)</t>
  </si>
  <si>
    <t>LES EXURSIONNISTES (1+2+3)</t>
  </si>
  <si>
    <t>LE FLUX DE NAVIRES DE CROISIERE</t>
  </si>
  <si>
    <t>LES TOURISTES (1+2)</t>
  </si>
  <si>
    <t>Les plaisanciers (2)</t>
  </si>
  <si>
    <t>LE FLUX DE NAVIRES DE PLAISANCE</t>
  </si>
  <si>
    <t>Les Touriste de séjour(1)</t>
  </si>
  <si>
    <t>MARCHES</t>
  </si>
  <si>
    <t>TOTAL</t>
  </si>
  <si>
    <t>Martinique</t>
  </si>
  <si>
    <t>Guadeloupe</t>
  </si>
  <si>
    <t xml:space="preserve">Réservation à 3 mois </t>
  </si>
  <si>
    <t xml:space="preserve">Réservation à 6 mois </t>
  </si>
  <si>
    <t>Var.%</t>
  </si>
  <si>
    <t>TOTAL INTERNATIONAL</t>
  </si>
  <si>
    <t>France</t>
  </si>
  <si>
    <t>U.S.A.</t>
  </si>
  <si>
    <t>Canada</t>
  </si>
  <si>
    <t>Italy</t>
  </si>
  <si>
    <t>OTHERS</t>
  </si>
  <si>
    <t>Mois</t>
  </si>
  <si>
    <t>%</t>
  </si>
  <si>
    <t>MARTINIQUE GUADELOUPE</t>
  </si>
  <si>
    <t>Total</t>
  </si>
  <si>
    <t>Canaux de distribution - Agence</t>
  </si>
  <si>
    <t xml:space="preserve">Corporate </t>
  </si>
  <si>
    <t>Autres</t>
  </si>
  <si>
    <t xml:space="preserve">Détail </t>
  </si>
  <si>
    <t>En Ligne</t>
  </si>
  <si>
    <t>Paris (FR)</t>
  </si>
  <si>
    <t>Pointe-A-Pitre (GP)</t>
  </si>
  <si>
    <t>Cayenne (GF)</t>
  </si>
  <si>
    <t>St Lucia (LC)</t>
  </si>
  <si>
    <t>Montreal (CA)</t>
  </si>
  <si>
    <t>New York City (US)</t>
  </si>
  <si>
    <t>Frankfurt (DE)</t>
  </si>
  <si>
    <t>Bridgetown (BB)</t>
  </si>
  <si>
    <t>Miami (US)</t>
  </si>
  <si>
    <t>Havana (CU)</t>
  </si>
  <si>
    <t>LES CAPACITES DE TRANSPORT AERIEN EN SIEGES</t>
  </si>
  <si>
    <t>Var (%) période précédente</t>
  </si>
  <si>
    <t>Glissement Annuel</t>
  </si>
  <si>
    <t>Allemagne</t>
  </si>
  <si>
    <t>Belgique</t>
  </si>
  <si>
    <t xml:space="preserve">PREVISIONS DE FREQUENTATION A 6 MOIS </t>
  </si>
  <si>
    <t>Share</t>
  </si>
  <si>
    <t>LES CAPACITES FUTURES DE TRANSPORT AERIEN EN SIEGES</t>
  </si>
  <si>
    <t>Suisse</t>
  </si>
  <si>
    <t>3 Prochains Mois</t>
  </si>
  <si>
    <t>6 Prochains Mois</t>
  </si>
  <si>
    <t>Munich (DE)</t>
  </si>
  <si>
    <t xml:space="preserve">Var % </t>
  </si>
  <si>
    <t>Ft Lauderdale (US)</t>
  </si>
  <si>
    <t>Providence (US)</t>
  </si>
  <si>
    <t>Punta Cana (DO)</t>
  </si>
  <si>
    <t>Toulouse (FR)</t>
  </si>
  <si>
    <t>Bordeaux (FR)</t>
  </si>
  <si>
    <t>18/17 en %</t>
  </si>
  <si>
    <t>St Maarten (SX)</t>
  </si>
  <si>
    <t>Lille (FR)</t>
  </si>
  <si>
    <t>Nantes (FR)</t>
  </si>
  <si>
    <t>Brest (FR)</t>
  </si>
  <si>
    <t xml:space="preserve">TOTAL </t>
  </si>
  <si>
    <t>Marseille (FR)</t>
  </si>
  <si>
    <t>Italie</t>
  </si>
  <si>
    <t>- 0,1</t>
  </si>
  <si>
    <t>Santo Domingo (DO)</t>
  </si>
  <si>
    <t>Kingston (JM)</t>
  </si>
  <si>
    <t>LE FLUX DE VISITEURS TOURISTIQUES DE JANVIER 2019</t>
  </si>
  <si>
    <t>TOTAL DEPUIS JANVIER 2019</t>
  </si>
  <si>
    <t>- 22,5</t>
  </si>
  <si>
    <t>+ 21,5</t>
  </si>
  <si>
    <t>+ 43,8</t>
  </si>
  <si>
    <t>- 80,6</t>
  </si>
  <si>
    <t>- 11,1</t>
  </si>
  <si>
    <t>+ 42,9</t>
  </si>
  <si>
    <t>- 37,4</t>
  </si>
  <si>
    <t>-17,5</t>
  </si>
  <si>
    <t>+ 3,6</t>
  </si>
  <si>
    <t>- 15,6</t>
  </si>
  <si>
    <t>- 6,7</t>
  </si>
  <si>
    <t>+ 12,1</t>
  </si>
  <si>
    <t>-5,8</t>
  </si>
  <si>
    <t>+ 1,7</t>
  </si>
  <si>
    <t>+ 0,7</t>
  </si>
  <si>
    <t>- 23,8</t>
  </si>
  <si>
    <t>-7,8</t>
  </si>
  <si>
    <t>Jan 19</t>
  </si>
  <si>
    <t>Jan-Jan 19</t>
  </si>
  <si>
    <t>Janvier 19-Janvier 19</t>
  </si>
  <si>
    <t xml:space="preserve">Novembre </t>
  </si>
  <si>
    <t>décembre</t>
  </si>
  <si>
    <t>+ 15,2</t>
  </si>
  <si>
    <t>-11,1</t>
  </si>
  <si>
    <t>LA FREQUENTATION TOURISTIQUE-AGENCE EN JANVIER 2019</t>
  </si>
  <si>
    <t>Fev 18 - Jan 19</t>
  </si>
  <si>
    <t>Janvier 2019</t>
  </si>
  <si>
    <t>Fev 19 - Avril 19</t>
  </si>
  <si>
    <t>Fev 18 -Juil 19</t>
  </si>
  <si>
    <t>LES RESERVATIONS EN AGENCE EFFECTUEES AU TERME DU MOIS DE JANVIER 2019</t>
  </si>
  <si>
    <t>Fev 2019 - Avril 2019</t>
  </si>
  <si>
    <t>Fev 2019 - Juil 2019</t>
  </si>
  <si>
    <t>PREVISION DU FLUX  DE SEJOUR SUR LES 6 PROCHAINS MOIS : - 5,9 %</t>
  </si>
  <si>
    <t>PREVISION DU FLUX  DE CROISIERISTES SUR LES 6 PROCHAINS MOIS : -27 %</t>
  </si>
  <si>
    <t>19/18 en %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</si>
</sst>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;[Color46]\-0.0%"/>
  </numFmts>
  <fonts count="31">
    <font>
      <sz val="11"/>
      <color theme="1"/>
      <name val="Calibri"/>
      <family val="2"/>
      <scheme val="minor"/>
    </font>
    <font>
      <b/>
      <sz val="10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indexed="48"/>
      <name val="Comic Sans MS"/>
      <family val="4"/>
    </font>
    <font>
      <sz val="10"/>
      <color theme="1"/>
      <name val="Comic Sans MS"/>
      <family val="4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indexed="4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</font>
    <font>
      <b/>
      <sz val="18"/>
      <color rgb="FF0000FF"/>
      <name val="Calibri"/>
      <family val="2"/>
    </font>
    <font>
      <b/>
      <sz val="12"/>
      <name val="Calibri"/>
      <family val="2"/>
    </font>
    <font>
      <b/>
      <sz val="18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6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rgb="FFADD8E6"/>
      </patternFill>
    </fill>
    <fill>
      <patternFill patternType="solid">
        <fgColor theme="0"/>
        <bgColor rgb="FFADD8E6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3" fontId="7" fillId="0" borderId="40" xfId="0" applyNumberFormat="1" applyFont="1" applyBorder="1" applyAlignment="1">
      <alignment horizontal="center" vertical="center"/>
    </xf>
    <xf numFmtId="166" fontId="7" fillId="0" borderId="4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48" xfId="0" applyFont="1" applyFill="1" applyBorder="1"/>
    <xf numFmtId="0" fontId="2" fillId="0" borderId="27" xfId="0" applyFont="1" applyFill="1" applyBorder="1"/>
    <xf numFmtId="0" fontId="0" fillId="0" borderId="41" xfId="0" applyBorder="1"/>
    <xf numFmtId="0" fontId="0" fillId="0" borderId="41" xfId="0" applyFont="1" applyFill="1" applyBorder="1"/>
    <xf numFmtId="0" fontId="3" fillId="0" borderId="41" xfId="0" applyFont="1" applyFill="1" applyBorder="1"/>
    <xf numFmtId="0" fontId="3" fillId="0" borderId="0" xfId="0" applyFont="1" applyFill="1" applyBorder="1"/>
    <xf numFmtId="0" fontId="3" fillId="0" borderId="42" xfId="0" applyFont="1" applyFill="1" applyBorder="1"/>
    <xf numFmtId="0" fontId="0" fillId="0" borderId="0" xfId="0" applyFont="1" applyFill="1" applyBorder="1"/>
    <xf numFmtId="0" fontId="0" fillId="0" borderId="45" xfId="0" applyFont="1" applyFill="1" applyBorder="1"/>
    <xf numFmtId="0" fontId="3" fillId="0" borderId="45" xfId="0" applyFont="1" applyFill="1" applyBorder="1"/>
    <xf numFmtId="0" fontId="3" fillId="0" borderId="46" xfId="0" applyFont="1" applyFill="1" applyBorder="1"/>
    <xf numFmtId="0" fontId="2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0" fillId="0" borderId="47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165" fontId="0" fillId="0" borderId="1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3" borderId="32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24" xfId="0" applyFont="1" applyFill="1" applyBorder="1"/>
    <xf numFmtId="3" fontId="11" fillId="0" borderId="1" xfId="0" applyNumberFormat="1" applyFont="1" applyFill="1" applyBorder="1" applyAlignment="1">
      <alignment horizontal="center"/>
    </xf>
    <xf numFmtId="0" fontId="11" fillId="0" borderId="19" xfId="0" applyFont="1" applyFill="1" applyBorder="1"/>
    <xf numFmtId="3" fontId="11" fillId="0" borderId="26" xfId="0" applyNumberFormat="1" applyFont="1" applyFill="1" applyBorder="1" applyAlignment="1">
      <alignment horizontal="center"/>
    </xf>
    <xf numFmtId="0" fontId="12" fillId="2" borderId="2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2" fontId="12" fillId="2" borderId="25" xfId="0" quotePrefix="1" applyNumberFormat="1" applyFont="1" applyFill="1" applyBorder="1" applyAlignment="1">
      <alignment horizontal="center"/>
    </xf>
    <xf numFmtId="0" fontId="12" fillId="0" borderId="24" xfId="0" applyFont="1" applyFill="1" applyBorder="1"/>
    <xf numFmtId="3" fontId="12" fillId="0" borderId="1" xfId="0" applyNumberFormat="1" applyFont="1" applyFill="1" applyBorder="1" applyAlignment="1">
      <alignment horizontal="center"/>
    </xf>
    <xf numFmtId="164" fontId="12" fillId="0" borderId="25" xfId="0" quotePrefix="1" applyNumberFormat="1" applyFont="1" applyFill="1" applyBorder="1" applyAlignment="1">
      <alignment horizontal="center"/>
    </xf>
    <xf numFmtId="3" fontId="11" fillId="0" borderId="33" xfId="0" quotePrefix="1" applyNumberFormat="1" applyFont="1" applyFill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center"/>
    </xf>
    <xf numFmtId="2" fontId="12" fillId="3" borderId="22" xfId="0" quotePrefix="1" applyNumberFormat="1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2" fontId="12" fillId="2" borderId="33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25" xfId="0" quotePrefix="1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5" fontId="11" fillId="0" borderId="18" xfId="0" quotePrefix="1" applyNumberFormat="1" applyFont="1" applyFill="1" applyBorder="1" applyAlignment="1">
      <alignment horizontal="center"/>
    </xf>
    <xf numFmtId="165" fontId="11" fillId="0" borderId="0" xfId="0" applyNumberFormat="1" applyFont="1" applyFill="1"/>
    <xf numFmtId="3" fontId="11" fillId="0" borderId="25" xfId="0" quotePrefix="1" applyNumberFormat="1" applyFont="1" applyFill="1" applyBorder="1" applyAlignment="1">
      <alignment horizontal="center"/>
    </xf>
    <xf numFmtId="0" fontId="12" fillId="3" borderId="34" xfId="0" applyFont="1" applyFill="1" applyBorder="1" applyAlignment="1">
      <alignment horizontal="left"/>
    </xf>
    <xf numFmtId="0" fontId="12" fillId="0" borderId="4" xfId="0" applyFont="1" applyFill="1" applyBorder="1"/>
    <xf numFmtId="3" fontId="12" fillId="0" borderId="1" xfId="0" quotePrefix="1" applyNumberFormat="1" applyFont="1" applyFill="1" applyBorder="1" applyAlignment="1">
      <alignment horizontal="center"/>
    </xf>
    <xf numFmtId="165" fontId="12" fillId="0" borderId="25" xfId="0" quotePrefix="1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35" xfId="0" applyFont="1" applyFill="1" applyBorder="1"/>
    <xf numFmtId="0" fontId="13" fillId="0" borderId="30" xfId="0" applyFont="1" applyFill="1" applyBorder="1"/>
    <xf numFmtId="3" fontId="13" fillId="0" borderId="6" xfId="0" applyNumberFormat="1" applyFont="1" applyFill="1" applyBorder="1" applyAlignment="1">
      <alignment horizontal="center"/>
    </xf>
    <xf numFmtId="164" fontId="13" fillId="0" borderId="31" xfId="0" quotePrefix="1" applyNumberFormat="1" applyFont="1" applyFill="1" applyBorder="1" applyAlignment="1">
      <alignment horizontal="center"/>
    </xf>
    <xf numFmtId="0" fontId="14" fillId="0" borderId="24" xfId="0" applyFont="1" applyFill="1" applyBorder="1"/>
    <xf numFmtId="3" fontId="14" fillId="0" borderId="1" xfId="0" applyNumberFormat="1" applyFont="1" applyFill="1" applyBorder="1" applyAlignment="1">
      <alignment horizontal="center"/>
    </xf>
    <xf numFmtId="164" fontId="14" fillId="0" borderId="25" xfId="0" quotePrefix="1" applyNumberFormat="1" applyFont="1" applyFill="1" applyBorder="1" applyAlignment="1">
      <alignment horizontal="center"/>
    </xf>
    <xf numFmtId="0" fontId="14" fillId="0" borderId="19" xfId="0" applyFont="1" applyFill="1" applyBorder="1"/>
    <xf numFmtId="3" fontId="14" fillId="0" borderId="26" xfId="0" applyNumberFormat="1" applyFont="1" applyFill="1" applyBorder="1" applyAlignment="1">
      <alignment horizontal="center"/>
    </xf>
    <xf numFmtId="164" fontId="14" fillId="0" borderId="18" xfId="0" quotePrefix="1" applyNumberFormat="1" applyFont="1" applyFill="1" applyBorder="1" applyAlignment="1">
      <alignment horizontal="center"/>
    </xf>
    <xf numFmtId="0" fontId="16" fillId="3" borderId="21" xfId="0" applyFont="1" applyFill="1" applyBorder="1"/>
    <xf numFmtId="0" fontId="16" fillId="3" borderId="32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3" fontId="14" fillId="0" borderId="25" xfId="0" quotePrefix="1" applyNumberFormat="1" applyFont="1" applyFill="1" applyBorder="1" applyAlignment="1">
      <alignment horizontal="center"/>
    </xf>
    <xf numFmtId="3" fontId="6" fillId="4" borderId="49" xfId="0" applyNumberFormat="1" applyFont="1" applyFill="1" applyBorder="1" applyAlignment="1">
      <alignment horizontal="left" vertical="center"/>
    </xf>
    <xf numFmtId="3" fontId="6" fillId="4" borderId="43" xfId="0" applyNumberFormat="1" applyFont="1" applyFill="1" applyBorder="1" applyAlignment="1">
      <alignment horizontal="left" vertical="center"/>
    </xf>
    <xf numFmtId="3" fontId="6" fillId="4" borderId="44" xfId="0" applyNumberFormat="1" applyFont="1" applyFill="1" applyBorder="1" applyAlignment="1">
      <alignment horizontal="left" vertical="center"/>
    </xf>
    <xf numFmtId="166" fontId="7" fillId="0" borderId="18" xfId="0" applyNumberFormat="1" applyFont="1" applyBorder="1" applyAlignment="1">
      <alignment horizontal="center" vertical="center"/>
    </xf>
    <xf numFmtId="3" fontId="17" fillId="0" borderId="39" xfId="0" applyNumberFormat="1" applyFont="1" applyFill="1" applyBorder="1" applyAlignment="1">
      <alignment horizontal="center" vertical="center"/>
    </xf>
    <xf numFmtId="3" fontId="17" fillId="0" borderId="52" xfId="0" applyNumberFormat="1" applyFont="1" applyFill="1" applyBorder="1" applyAlignment="1">
      <alignment horizontal="center" vertical="center"/>
    </xf>
    <xf numFmtId="3" fontId="17" fillId="4" borderId="50" xfId="0" applyNumberFormat="1" applyFont="1" applyFill="1" applyBorder="1" applyAlignment="1">
      <alignment horizontal="center" vertical="center"/>
    </xf>
    <xf numFmtId="3" fontId="17" fillId="4" borderId="51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166" fontId="7" fillId="0" borderId="31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166" fontId="22" fillId="0" borderId="53" xfId="0" applyNumberFormat="1" applyFont="1" applyBorder="1" applyAlignment="1">
      <alignment horizontal="center" vertical="center"/>
    </xf>
    <xf numFmtId="166" fontId="22" fillId="0" borderId="36" xfId="0" applyNumberFormat="1" applyFont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4" fillId="0" borderId="0" xfId="0" applyFont="1"/>
    <xf numFmtId="3" fontId="22" fillId="4" borderId="38" xfId="0" applyNumberFormat="1" applyFont="1" applyFill="1" applyBorder="1" applyAlignment="1">
      <alignment horizontal="center" vertical="center"/>
    </xf>
    <xf numFmtId="3" fontId="22" fillId="4" borderId="53" xfId="0" applyNumberFormat="1" applyFont="1" applyFill="1" applyBorder="1" applyAlignment="1">
      <alignment horizontal="center" vertical="center"/>
    </xf>
    <xf numFmtId="3" fontId="22" fillId="4" borderId="36" xfId="0" applyNumberFormat="1" applyFont="1" applyFill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5" xfId="0" applyFont="1" applyBorder="1"/>
    <xf numFmtId="166" fontId="25" fillId="0" borderId="7" xfId="0" applyNumberFormat="1" applyFont="1" applyBorder="1" applyAlignment="1">
      <alignment horizontal="center" vertical="center"/>
    </xf>
    <xf numFmtId="0" fontId="26" fillId="0" borderId="10" xfId="0" applyFont="1" applyFill="1" applyBorder="1"/>
    <xf numFmtId="0" fontId="27" fillId="0" borderId="59" xfId="0" applyFont="1" applyBorder="1"/>
    <xf numFmtId="3" fontId="22" fillId="4" borderId="60" xfId="0" applyNumberFormat="1" applyFont="1" applyFill="1" applyBorder="1" applyAlignment="1">
      <alignment horizontal="center" vertical="center"/>
    </xf>
    <xf numFmtId="3" fontId="22" fillId="4" borderId="61" xfId="0" applyNumberFormat="1" applyFont="1" applyFill="1" applyBorder="1" applyAlignment="1">
      <alignment horizontal="center" vertical="center"/>
    </xf>
    <xf numFmtId="3" fontId="22" fillId="4" borderId="62" xfId="0" applyNumberFormat="1" applyFont="1" applyFill="1" applyBorder="1" applyAlignment="1">
      <alignment horizontal="center" vertical="center"/>
    </xf>
    <xf numFmtId="3" fontId="22" fillId="4" borderId="8" xfId="0" applyNumberFormat="1" applyFont="1" applyFill="1" applyBorder="1" applyAlignment="1">
      <alignment horizontal="left" vertical="center"/>
    </xf>
    <xf numFmtId="166" fontId="25" fillId="0" borderId="9" xfId="0" applyNumberFormat="1" applyFont="1" applyBorder="1" applyAlignment="1">
      <alignment horizontal="center" vertical="center"/>
    </xf>
    <xf numFmtId="3" fontId="22" fillId="0" borderId="58" xfId="0" applyNumberFormat="1" applyFont="1" applyBorder="1" applyAlignment="1">
      <alignment horizontal="center" vertical="center"/>
    </xf>
    <xf numFmtId="166" fontId="22" fillId="0" borderId="58" xfId="0" applyNumberFormat="1" applyFont="1" applyBorder="1" applyAlignment="1">
      <alignment horizontal="center" vertical="center"/>
    </xf>
    <xf numFmtId="166" fontId="22" fillId="0" borderId="1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166" fontId="7" fillId="0" borderId="63" xfId="0" applyNumberFormat="1" applyFont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/>
    </xf>
    <xf numFmtId="0" fontId="9" fillId="0" borderId="48" xfId="0" applyFont="1" applyFill="1" applyBorder="1"/>
    <xf numFmtId="0" fontId="0" fillId="0" borderId="65" xfId="0" applyFont="1" applyFill="1" applyBorder="1"/>
    <xf numFmtId="0" fontId="9" fillId="0" borderId="28" xfId="0" applyFont="1" applyFill="1" applyBorder="1"/>
    <xf numFmtId="3" fontId="9" fillId="0" borderId="66" xfId="0" applyNumberFormat="1" applyFont="1" applyFill="1" applyBorder="1" applyAlignment="1">
      <alignment horizontal="center"/>
    </xf>
    <xf numFmtId="3" fontId="9" fillId="0" borderId="67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164" fontId="9" fillId="0" borderId="1" xfId="0" quotePrefix="1" applyNumberFormat="1" applyFont="1" applyFill="1" applyBorder="1" applyAlignment="1">
      <alignment horizontal="center"/>
    </xf>
    <xf numFmtId="164" fontId="11" fillId="0" borderId="25" xfId="0" quotePrefix="1" applyNumberFormat="1" applyFont="1" applyFill="1" applyBorder="1" applyAlignment="1">
      <alignment horizontal="center"/>
    </xf>
    <xf numFmtId="164" fontId="9" fillId="0" borderId="25" xfId="0" quotePrefix="1" applyNumberFormat="1" applyFont="1" applyFill="1" applyBorder="1" applyAlignment="1">
      <alignment horizontal="center"/>
    </xf>
    <xf numFmtId="166" fontId="7" fillId="0" borderId="6" xfId="0" quotePrefix="1" applyNumberFormat="1" applyFont="1" applyBorder="1" applyAlignment="1">
      <alignment horizontal="center" vertical="center"/>
    </xf>
    <xf numFmtId="166" fontId="7" fillId="0" borderId="26" xfId="0" quotePrefix="1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17" fillId="0" borderId="72" xfId="0" quotePrefix="1" applyNumberFormat="1" applyFont="1" applyFill="1" applyBorder="1" applyAlignment="1">
      <alignment horizontal="center" vertical="center"/>
    </xf>
    <xf numFmtId="3" fontId="17" fillId="0" borderId="73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166" fontId="22" fillId="0" borderId="37" xfId="0" quotePrefix="1" applyNumberFormat="1" applyFont="1" applyFill="1" applyBorder="1" applyAlignment="1">
      <alignment horizontal="center" vertical="center"/>
    </xf>
    <xf numFmtId="166" fontId="22" fillId="0" borderId="3" xfId="0" applyNumberFormat="1" applyFont="1" applyFill="1" applyBorder="1" applyAlignment="1">
      <alignment horizontal="center" vertical="center"/>
    </xf>
    <xf numFmtId="166" fontId="7" fillId="0" borderId="76" xfId="0" applyNumberFormat="1" applyFont="1" applyBorder="1" applyAlignment="1">
      <alignment horizontal="center" vertical="center"/>
    </xf>
    <xf numFmtId="166" fontId="7" fillId="0" borderId="76" xfId="0" applyNumberFormat="1" applyFont="1" applyFill="1" applyBorder="1" applyAlignment="1">
      <alignment horizontal="center" vertical="center"/>
    </xf>
    <xf numFmtId="3" fontId="7" fillId="0" borderId="78" xfId="0" applyNumberFormat="1" applyFont="1" applyBorder="1" applyAlignment="1">
      <alignment horizontal="center" vertical="center"/>
    </xf>
    <xf numFmtId="166" fontId="7" fillId="0" borderId="74" xfId="0" applyNumberFormat="1" applyFont="1" applyFill="1" applyBorder="1" applyAlignment="1">
      <alignment horizontal="center" vertical="center"/>
    </xf>
    <xf numFmtId="3" fontId="7" fillId="0" borderId="75" xfId="0" applyNumberFormat="1" applyFont="1" applyBorder="1" applyAlignment="1">
      <alignment horizontal="center" vertical="center"/>
    </xf>
    <xf numFmtId="3" fontId="17" fillId="0" borderId="72" xfId="0" applyNumberFormat="1" applyFont="1" applyFill="1" applyBorder="1" applyAlignment="1">
      <alignment horizontal="center" vertical="center"/>
    </xf>
    <xf numFmtId="3" fontId="7" fillId="0" borderId="78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77" xfId="0" applyNumberFormat="1" applyFont="1" applyFill="1" applyBorder="1" applyAlignment="1">
      <alignment horizontal="center" vertical="center"/>
    </xf>
    <xf numFmtId="3" fontId="7" fillId="0" borderId="79" xfId="0" applyNumberFormat="1" applyFont="1" applyFill="1" applyBorder="1" applyAlignment="1">
      <alignment horizontal="center" vertical="center"/>
    </xf>
    <xf numFmtId="166" fontId="7" fillId="0" borderId="80" xfId="0" applyNumberFormat="1" applyFont="1" applyFill="1" applyBorder="1" applyAlignment="1">
      <alignment horizontal="center" vertical="center"/>
    </xf>
    <xf numFmtId="3" fontId="7" fillId="0" borderId="81" xfId="0" applyNumberFormat="1" applyFont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/>
    </xf>
    <xf numFmtId="164" fontId="9" fillId="0" borderId="24" xfId="0" quotePrefix="1" applyNumberFormat="1" applyFont="1" applyFill="1" applyBorder="1" applyAlignment="1">
      <alignment horizontal="center"/>
    </xf>
    <xf numFmtId="166" fontId="7" fillId="0" borderId="82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11" fillId="0" borderId="18" xfId="0" quotePrefix="1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64" fontId="14" fillId="0" borderId="31" xfId="0" quotePrefix="1" applyNumberFormat="1" applyFont="1" applyFill="1" applyBorder="1" applyAlignment="1">
      <alignment horizontal="center"/>
    </xf>
    <xf numFmtId="164" fontId="11" fillId="0" borderId="18" xfId="0" quotePrefix="1" applyNumberFormat="1" applyFont="1" applyFill="1" applyBorder="1" applyAlignment="1">
      <alignment horizontal="center"/>
    </xf>
    <xf numFmtId="166" fontId="30" fillId="0" borderId="40" xfId="0" applyNumberFormat="1" applyFont="1" applyBorder="1" applyAlignment="1">
      <alignment horizontal="center" vertical="center"/>
    </xf>
    <xf numFmtId="3" fontId="22" fillId="4" borderId="2" xfId="0" applyNumberFormat="1" applyFont="1" applyFill="1" applyBorder="1" applyAlignment="1">
      <alignment horizontal="left" vertical="center"/>
    </xf>
    <xf numFmtId="166" fontId="29" fillId="0" borderId="37" xfId="0" applyNumberFormat="1" applyFont="1" applyBorder="1" applyAlignment="1">
      <alignment horizontal="center" vertical="center"/>
    </xf>
    <xf numFmtId="166" fontId="29" fillId="0" borderId="3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3" fillId="0" borderId="42" xfId="0" applyNumberFormat="1" applyFont="1" applyFill="1" applyBorder="1"/>
    <xf numFmtId="3" fontId="30" fillId="0" borderId="68" xfId="0" applyNumberFormat="1" applyFont="1" applyBorder="1" applyAlignment="1">
      <alignment horizontal="center" vertical="center"/>
    </xf>
    <xf numFmtId="166" fontId="30" fillId="0" borderId="63" xfId="0" applyNumberFormat="1" applyFont="1" applyBorder="1" applyAlignment="1">
      <alignment horizontal="center" vertical="center"/>
    </xf>
    <xf numFmtId="3" fontId="29" fillId="0" borderId="83" xfId="0" applyNumberFormat="1" applyFont="1" applyBorder="1" applyAlignment="1">
      <alignment horizontal="center" vertical="center"/>
    </xf>
    <xf numFmtId="166" fontId="29" fillId="0" borderId="84" xfId="0" applyNumberFormat="1" applyFont="1" applyBorder="1" applyAlignment="1">
      <alignment horizontal="center" vertical="center"/>
    </xf>
    <xf numFmtId="166" fontId="29" fillId="0" borderId="85" xfId="0" applyNumberFormat="1" applyFont="1" applyBorder="1" applyAlignment="1">
      <alignment horizontal="center" vertical="center"/>
    </xf>
    <xf numFmtId="3" fontId="29" fillId="4" borderId="88" xfId="0" applyNumberFormat="1" applyFont="1" applyFill="1" applyBorder="1" applyAlignment="1">
      <alignment horizontal="left" vertical="center"/>
    </xf>
    <xf numFmtId="3" fontId="29" fillId="4" borderId="89" xfId="0" applyNumberFormat="1" applyFont="1" applyFill="1" applyBorder="1" applyAlignment="1">
      <alignment horizontal="left" vertical="center"/>
    </xf>
    <xf numFmtId="166" fontId="6" fillId="0" borderId="40" xfId="0" applyNumberFormat="1" applyFont="1" applyBorder="1" applyAlignment="1">
      <alignment horizontal="center" vertical="center"/>
    </xf>
    <xf numFmtId="3" fontId="7" fillId="0" borderId="90" xfId="0" applyNumberFormat="1" applyFont="1" applyBorder="1" applyAlignment="1">
      <alignment horizontal="center" vertical="center"/>
    </xf>
    <xf numFmtId="3" fontId="17" fillId="4" borderId="91" xfId="0" applyNumberFormat="1" applyFont="1" applyFill="1" applyBorder="1" applyAlignment="1">
      <alignment horizontal="center" vertical="center"/>
    </xf>
    <xf numFmtId="166" fontId="22" fillId="0" borderId="92" xfId="0" applyNumberFormat="1" applyFont="1" applyBorder="1" applyAlignment="1">
      <alignment horizontal="center" vertical="center"/>
    </xf>
    <xf numFmtId="166" fontId="7" fillId="0" borderId="93" xfId="0" applyNumberFormat="1" applyFont="1" applyBorder="1" applyAlignment="1">
      <alignment horizontal="center" vertical="center"/>
    </xf>
    <xf numFmtId="166" fontId="7" fillId="0" borderId="94" xfId="0" applyNumberFormat="1" applyFont="1" applyBorder="1" applyAlignment="1">
      <alignment horizontal="center" vertical="center"/>
    </xf>
    <xf numFmtId="3" fontId="17" fillId="4" borderId="95" xfId="0" applyNumberFormat="1" applyFont="1" applyFill="1" applyBorder="1" applyAlignment="1">
      <alignment horizontal="center" vertical="center"/>
    </xf>
    <xf numFmtId="3" fontId="22" fillId="0" borderId="96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17" fillId="4" borderId="97" xfId="0" applyNumberFormat="1" applyFont="1" applyFill="1" applyBorder="1" applyAlignment="1">
      <alignment horizontal="center" vertical="center"/>
    </xf>
    <xf numFmtId="3" fontId="17" fillId="4" borderId="98" xfId="0" applyNumberFormat="1" applyFont="1" applyFill="1" applyBorder="1" applyAlignment="1">
      <alignment horizontal="center" vertical="center"/>
    </xf>
    <xf numFmtId="3" fontId="7" fillId="0" borderId="99" xfId="0" applyNumberFormat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6" fontId="22" fillId="0" borderId="101" xfId="0" applyNumberFormat="1" applyFont="1" applyBorder="1" applyAlignment="1">
      <alignment horizontal="center" vertical="center"/>
    </xf>
    <xf numFmtId="3" fontId="7" fillId="0" borderId="102" xfId="0" applyNumberFormat="1" applyFont="1" applyBorder="1" applyAlignment="1">
      <alignment horizontal="center" vertical="center"/>
    </xf>
    <xf numFmtId="166" fontId="7" fillId="0" borderId="10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3" fillId="0" borderId="17" xfId="0" applyFont="1" applyBorder="1"/>
    <xf numFmtId="0" fontId="3" fillId="0" borderId="14" xfId="0" applyFont="1" applyBorder="1"/>
    <xf numFmtId="0" fontId="0" fillId="0" borderId="104" xfId="0" applyFill="1" applyBorder="1"/>
    <xf numFmtId="0" fontId="0" fillId="0" borderId="41" xfId="0" applyFill="1" applyBorder="1"/>
    <xf numFmtId="3" fontId="22" fillId="0" borderId="105" xfId="0" applyNumberFormat="1" applyFont="1" applyFill="1" applyBorder="1" applyAlignment="1">
      <alignment horizontal="left" vertical="center"/>
    </xf>
    <xf numFmtId="166" fontId="22" fillId="0" borderId="106" xfId="0" applyNumberFormat="1" applyFont="1" applyFill="1" applyBorder="1" applyAlignment="1">
      <alignment horizontal="center" vertical="center"/>
    </xf>
    <xf numFmtId="3" fontId="6" fillId="0" borderId="107" xfId="0" applyNumberFormat="1" applyFont="1" applyFill="1" applyBorder="1" applyAlignment="1">
      <alignment horizontal="left" vertical="center"/>
    </xf>
    <xf numFmtId="166" fontId="7" fillId="0" borderId="108" xfId="0" applyNumberFormat="1" applyFont="1" applyBorder="1" applyAlignment="1">
      <alignment horizontal="center" vertical="center"/>
    </xf>
    <xf numFmtId="3" fontId="6" fillId="0" borderId="109" xfId="0" applyNumberFormat="1" applyFont="1" applyFill="1" applyBorder="1" applyAlignment="1">
      <alignment horizontal="left" vertical="center"/>
    </xf>
    <xf numFmtId="166" fontId="7" fillId="0" borderId="110" xfId="0" applyNumberFormat="1" applyFont="1" applyBorder="1" applyAlignment="1">
      <alignment horizontal="center" vertical="center"/>
    </xf>
    <xf numFmtId="3" fontId="7" fillId="0" borderId="111" xfId="0" applyNumberFormat="1" applyFont="1" applyFill="1" applyBorder="1" applyAlignment="1">
      <alignment horizontal="left" vertical="center"/>
    </xf>
    <xf numFmtId="3" fontId="7" fillId="0" borderId="112" xfId="0" applyNumberFormat="1" applyFont="1" applyBorder="1" applyAlignment="1">
      <alignment horizontal="center" vertical="center"/>
    </xf>
    <xf numFmtId="166" fontId="7" fillId="0" borderId="113" xfId="0" applyNumberFormat="1" applyFont="1" applyBorder="1" applyAlignment="1">
      <alignment horizontal="center" vertical="center"/>
    </xf>
    <xf numFmtId="166" fontId="7" fillId="0" borderId="114" xfId="0" applyNumberFormat="1" applyFont="1" applyFill="1" applyBorder="1" applyAlignment="1">
      <alignment horizontal="center" vertical="center"/>
    </xf>
    <xf numFmtId="3" fontId="7" fillId="0" borderId="112" xfId="0" applyNumberFormat="1" applyFont="1" applyFill="1" applyBorder="1" applyAlignment="1">
      <alignment horizontal="center" vertical="center"/>
    </xf>
    <xf numFmtId="166" fontId="7" fillId="0" borderId="113" xfId="0" applyNumberFormat="1" applyFont="1" applyFill="1" applyBorder="1" applyAlignment="1">
      <alignment horizontal="center" vertical="center"/>
    </xf>
    <xf numFmtId="3" fontId="7" fillId="0" borderId="115" xfId="0" applyNumberFormat="1" applyFont="1" applyBorder="1" applyAlignment="1">
      <alignment horizontal="center" vertical="center"/>
    </xf>
    <xf numFmtId="166" fontId="7" fillId="0" borderId="116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166" fontId="6" fillId="0" borderId="63" xfId="0" applyNumberFormat="1" applyFont="1" applyBorder="1" applyAlignment="1">
      <alignment horizontal="center" vertical="center"/>
    </xf>
    <xf numFmtId="3" fontId="6" fillId="0" borderId="83" xfId="0" applyNumberFormat="1" applyFont="1" applyBorder="1" applyAlignment="1">
      <alignment horizontal="center" vertical="center"/>
    </xf>
    <xf numFmtId="166" fontId="6" fillId="0" borderId="84" xfId="0" applyNumberFormat="1" applyFont="1" applyBorder="1" applyAlignment="1">
      <alignment horizontal="center" vertical="center"/>
    </xf>
    <xf numFmtId="166" fontId="6" fillId="0" borderId="85" xfId="0" applyNumberFormat="1" applyFont="1" applyBorder="1" applyAlignment="1">
      <alignment horizontal="center" vertical="center"/>
    </xf>
    <xf numFmtId="3" fontId="6" fillId="4" borderId="117" xfId="0" applyNumberFormat="1" applyFont="1" applyFill="1" applyBorder="1" applyAlignment="1">
      <alignment horizontal="left" vertical="center"/>
    </xf>
    <xf numFmtId="3" fontId="6" fillId="4" borderId="118" xfId="0" applyNumberFormat="1" applyFont="1" applyFill="1" applyBorder="1" applyAlignment="1">
      <alignment horizontal="left" vertical="center"/>
    </xf>
    <xf numFmtId="3" fontId="6" fillId="4" borderId="119" xfId="0" applyNumberFormat="1" applyFont="1" applyFill="1" applyBorder="1" applyAlignment="1">
      <alignment horizontal="left" vertical="center"/>
    </xf>
    <xf numFmtId="3" fontId="17" fillId="4" borderId="120" xfId="0" applyNumberFormat="1" applyFont="1" applyFill="1" applyBorder="1" applyAlignment="1">
      <alignment horizontal="center" vertical="center"/>
    </xf>
    <xf numFmtId="3" fontId="17" fillId="4" borderId="121" xfId="0" applyNumberFormat="1" applyFont="1" applyFill="1" applyBorder="1" applyAlignment="1">
      <alignment horizontal="center" vertical="center"/>
    </xf>
    <xf numFmtId="3" fontId="17" fillId="4" borderId="122" xfId="0" applyNumberFormat="1" applyFont="1" applyFill="1" applyBorder="1" applyAlignment="1">
      <alignment horizontal="center" vertical="center"/>
    </xf>
    <xf numFmtId="164" fontId="12" fillId="0" borderId="33" xfId="0" quotePrefix="1" applyNumberFormat="1" applyFont="1" applyFill="1" applyBorder="1" applyAlignment="1">
      <alignment horizontal="center"/>
    </xf>
    <xf numFmtId="164" fontId="11" fillId="0" borderId="33" xfId="0" quotePrefix="1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166" fontId="7" fillId="0" borderId="123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3" fontId="17" fillId="4" borderId="54" xfId="0" applyNumberFormat="1" applyFont="1" applyFill="1" applyBorder="1" applyAlignment="1">
      <alignment horizontal="center" vertical="center"/>
    </xf>
    <xf numFmtId="0" fontId="19" fillId="0" borderId="86" xfId="0" applyFont="1" applyBorder="1"/>
    <xf numFmtId="0" fontId="19" fillId="0" borderId="87" xfId="0" applyFont="1" applyBorder="1"/>
    <xf numFmtId="3" fontId="17" fillId="4" borderId="86" xfId="0" applyNumberFormat="1" applyFont="1" applyFill="1" applyBorder="1" applyAlignment="1">
      <alignment horizontal="center" vertical="center"/>
    </xf>
    <xf numFmtId="0" fontId="19" fillId="0" borderId="100" xfId="0" applyFont="1" applyBorder="1"/>
    <xf numFmtId="0" fontId="19" fillId="0" borderId="13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3" fontId="17" fillId="0" borderId="86" xfId="0" applyNumberFormat="1" applyFont="1" applyFill="1" applyBorder="1" applyAlignment="1">
      <alignment horizontal="center" vertical="center"/>
    </xf>
    <xf numFmtId="0" fontId="18" fillId="0" borderId="86" xfId="0" applyFont="1" applyFill="1" applyBorder="1"/>
    <xf numFmtId="0" fontId="18" fillId="0" borderId="100" xfId="0" applyFont="1" applyFill="1" applyBorder="1"/>
    <xf numFmtId="3" fontId="17" fillId="0" borderId="69" xfId="0" applyNumberFormat="1" applyFont="1" applyFill="1" applyBorder="1" applyAlignment="1">
      <alignment horizontal="center" vertical="center"/>
    </xf>
    <xf numFmtId="0" fontId="18" fillId="0" borderId="70" xfId="0" applyFont="1" applyFill="1" applyBorder="1"/>
    <xf numFmtId="0" fontId="18" fillId="0" borderId="71" xfId="0" applyFont="1" applyFill="1" applyBorder="1"/>
    <xf numFmtId="3" fontId="17" fillId="0" borderId="54" xfId="0" applyNumberFormat="1" applyFont="1" applyFill="1" applyBorder="1" applyAlignment="1">
      <alignment horizontal="center" vertical="center"/>
    </xf>
    <xf numFmtId="0" fontId="18" fillId="0" borderId="87" xfId="0" applyFont="1" applyFill="1" applyBorder="1"/>
    <xf numFmtId="0" fontId="21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17" fillId="4" borderId="69" xfId="0" applyNumberFormat="1" applyFont="1" applyFill="1" applyBorder="1" applyAlignment="1">
      <alignment horizontal="center" vertical="center"/>
    </xf>
    <xf numFmtId="3" fontId="17" fillId="4" borderId="70" xfId="0" applyNumberFormat="1" applyFont="1" applyFill="1" applyBorder="1" applyAlignment="1">
      <alignment horizontal="center" vertical="center"/>
    </xf>
    <xf numFmtId="3" fontId="17" fillId="4" borderId="71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3" fontId="20" fillId="5" borderId="38" xfId="0" applyNumberFormat="1" applyFont="1" applyFill="1" applyBorder="1" applyAlignment="1">
      <alignment horizontal="center" vertical="center"/>
    </xf>
    <xf numFmtId="3" fontId="20" fillId="5" borderId="53" xfId="0" applyNumberFormat="1" applyFont="1" applyFill="1" applyBorder="1" applyAlignment="1">
      <alignment horizontal="center" vertical="center"/>
    </xf>
    <xf numFmtId="3" fontId="20" fillId="5" borderId="3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ECFF"/>
      <color rgb="FF6699FF"/>
      <color rgb="FF99CCFF"/>
      <color rgb="FF0000FF"/>
      <color rgb="FF33CC33"/>
      <color rgb="FF00FF00"/>
      <color rgb="FF3366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5</xdr:col>
      <xdr:colOff>28575</xdr:colOff>
      <xdr:row>48</xdr:row>
      <xdr:rowOff>19050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524500"/>
          <a:ext cx="8286750" cy="428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5</xdr:col>
      <xdr:colOff>28575</xdr:colOff>
      <xdr:row>76</xdr:row>
      <xdr:rowOff>19050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267950"/>
          <a:ext cx="8286750" cy="4972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sqref="A1:C1"/>
    </sheetView>
  </sheetViews>
  <sheetFormatPr baseColWidth="10" defaultRowHeight="12"/>
  <cols>
    <col min="1" max="1" width="50.7109375" style="34" bestFit="1" customWidth="1"/>
    <col min="2" max="3" width="16.42578125" style="34" customWidth="1"/>
    <col min="4" max="4" width="38.140625" style="34" bestFit="1" customWidth="1"/>
    <col min="5" max="6" width="11.42578125" style="34" customWidth="1"/>
    <col min="7" max="254" width="11.42578125" style="34"/>
    <col min="255" max="255" width="38.42578125" style="34" bestFit="1" customWidth="1"/>
    <col min="256" max="257" width="16.42578125" style="34" customWidth="1"/>
    <col min="258" max="510" width="11.42578125" style="34"/>
    <col min="511" max="511" width="38.42578125" style="34" bestFit="1" customWidth="1"/>
    <col min="512" max="513" width="16.42578125" style="34" customWidth="1"/>
    <col min="514" max="766" width="11.42578125" style="34"/>
    <col min="767" max="767" width="38.42578125" style="34" bestFit="1" customWidth="1"/>
    <col min="768" max="769" width="16.42578125" style="34" customWidth="1"/>
    <col min="770" max="1022" width="11.42578125" style="34"/>
    <col min="1023" max="1023" width="38.42578125" style="34" bestFit="1" customWidth="1"/>
    <col min="1024" max="1025" width="16.42578125" style="34" customWidth="1"/>
    <col min="1026" max="1278" width="11.42578125" style="34"/>
    <col min="1279" max="1279" width="38.42578125" style="34" bestFit="1" customWidth="1"/>
    <col min="1280" max="1281" width="16.42578125" style="34" customWidth="1"/>
    <col min="1282" max="1534" width="11.42578125" style="34"/>
    <col min="1535" max="1535" width="38.42578125" style="34" bestFit="1" customWidth="1"/>
    <col min="1536" max="1537" width="16.42578125" style="34" customWidth="1"/>
    <col min="1538" max="1790" width="11.42578125" style="34"/>
    <col min="1791" max="1791" width="38.42578125" style="34" bestFit="1" customWidth="1"/>
    <col min="1792" max="1793" width="16.42578125" style="34" customWidth="1"/>
    <col min="1794" max="2046" width="11.42578125" style="34"/>
    <col min="2047" max="2047" width="38.42578125" style="34" bestFit="1" customWidth="1"/>
    <col min="2048" max="2049" width="16.42578125" style="34" customWidth="1"/>
    <col min="2050" max="2302" width="11.42578125" style="34"/>
    <col min="2303" max="2303" width="38.42578125" style="34" bestFit="1" customWidth="1"/>
    <col min="2304" max="2305" width="16.42578125" style="34" customWidth="1"/>
    <col min="2306" max="2558" width="11.42578125" style="34"/>
    <col min="2559" max="2559" width="38.42578125" style="34" bestFit="1" customWidth="1"/>
    <col min="2560" max="2561" width="16.42578125" style="34" customWidth="1"/>
    <col min="2562" max="2814" width="11.42578125" style="34"/>
    <col min="2815" max="2815" width="38.42578125" style="34" bestFit="1" customWidth="1"/>
    <col min="2816" max="2817" width="16.42578125" style="34" customWidth="1"/>
    <col min="2818" max="3070" width="11.42578125" style="34"/>
    <col min="3071" max="3071" width="38.42578125" style="34" bestFit="1" customWidth="1"/>
    <col min="3072" max="3073" width="16.42578125" style="34" customWidth="1"/>
    <col min="3074" max="3326" width="11.42578125" style="34"/>
    <col min="3327" max="3327" width="38.42578125" style="34" bestFit="1" customWidth="1"/>
    <col min="3328" max="3329" width="16.42578125" style="34" customWidth="1"/>
    <col min="3330" max="3582" width="11.42578125" style="34"/>
    <col min="3583" max="3583" width="38.42578125" style="34" bestFit="1" customWidth="1"/>
    <col min="3584" max="3585" width="16.42578125" style="34" customWidth="1"/>
    <col min="3586" max="3838" width="11.42578125" style="34"/>
    <col min="3839" max="3839" width="38.42578125" style="34" bestFit="1" customWidth="1"/>
    <col min="3840" max="3841" width="16.42578125" style="34" customWidth="1"/>
    <col min="3842" max="4094" width="11.42578125" style="34"/>
    <col min="4095" max="4095" width="38.42578125" style="34" bestFit="1" customWidth="1"/>
    <col min="4096" max="4097" width="16.42578125" style="34" customWidth="1"/>
    <col min="4098" max="4350" width="11.42578125" style="34"/>
    <col min="4351" max="4351" width="38.42578125" style="34" bestFit="1" customWidth="1"/>
    <col min="4352" max="4353" width="16.42578125" style="34" customWidth="1"/>
    <col min="4354" max="4606" width="11.42578125" style="34"/>
    <col min="4607" max="4607" width="38.42578125" style="34" bestFit="1" customWidth="1"/>
    <col min="4608" max="4609" width="16.42578125" style="34" customWidth="1"/>
    <col min="4610" max="4862" width="11.42578125" style="34"/>
    <col min="4863" max="4863" width="38.42578125" style="34" bestFit="1" customWidth="1"/>
    <col min="4864" max="4865" width="16.42578125" style="34" customWidth="1"/>
    <col min="4866" max="5118" width="11.42578125" style="34"/>
    <col min="5119" max="5119" width="38.42578125" style="34" bestFit="1" customWidth="1"/>
    <col min="5120" max="5121" width="16.42578125" style="34" customWidth="1"/>
    <col min="5122" max="5374" width="11.42578125" style="34"/>
    <col min="5375" max="5375" width="38.42578125" style="34" bestFit="1" customWidth="1"/>
    <col min="5376" max="5377" width="16.42578125" style="34" customWidth="1"/>
    <col min="5378" max="5630" width="11.42578125" style="34"/>
    <col min="5631" max="5631" width="38.42578125" style="34" bestFit="1" customWidth="1"/>
    <col min="5632" max="5633" width="16.42578125" style="34" customWidth="1"/>
    <col min="5634" max="5886" width="11.42578125" style="34"/>
    <col min="5887" max="5887" width="38.42578125" style="34" bestFit="1" customWidth="1"/>
    <col min="5888" max="5889" width="16.42578125" style="34" customWidth="1"/>
    <col min="5890" max="6142" width="11.42578125" style="34"/>
    <col min="6143" max="6143" width="38.42578125" style="34" bestFit="1" customWidth="1"/>
    <col min="6144" max="6145" width="16.42578125" style="34" customWidth="1"/>
    <col min="6146" max="6398" width="11.42578125" style="34"/>
    <col min="6399" max="6399" width="38.42578125" style="34" bestFit="1" customWidth="1"/>
    <col min="6400" max="6401" width="16.42578125" style="34" customWidth="1"/>
    <col min="6402" max="6654" width="11.42578125" style="34"/>
    <col min="6655" max="6655" width="38.42578125" style="34" bestFit="1" customWidth="1"/>
    <col min="6656" max="6657" width="16.42578125" style="34" customWidth="1"/>
    <col min="6658" max="6910" width="11.42578125" style="34"/>
    <col min="6911" max="6911" width="38.42578125" style="34" bestFit="1" customWidth="1"/>
    <col min="6912" max="6913" width="16.42578125" style="34" customWidth="1"/>
    <col min="6914" max="7166" width="11.42578125" style="34"/>
    <col min="7167" max="7167" width="38.42578125" style="34" bestFit="1" customWidth="1"/>
    <col min="7168" max="7169" width="16.42578125" style="34" customWidth="1"/>
    <col min="7170" max="7422" width="11.42578125" style="34"/>
    <col min="7423" max="7423" width="38.42578125" style="34" bestFit="1" customWidth="1"/>
    <col min="7424" max="7425" width="16.42578125" style="34" customWidth="1"/>
    <col min="7426" max="7678" width="11.42578125" style="34"/>
    <col min="7679" max="7679" width="38.42578125" style="34" bestFit="1" customWidth="1"/>
    <col min="7680" max="7681" width="16.42578125" style="34" customWidth="1"/>
    <col min="7682" max="7934" width="11.42578125" style="34"/>
    <col min="7935" max="7935" width="38.42578125" style="34" bestFit="1" customWidth="1"/>
    <col min="7936" max="7937" width="16.42578125" style="34" customWidth="1"/>
    <col min="7938" max="8190" width="11.42578125" style="34"/>
    <col min="8191" max="8191" width="38.42578125" style="34" bestFit="1" customWidth="1"/>
    <col min="8192" max="8193" width="16.42578125" style="34" customWidth="1"/>
    <col min="8194" max="8446" width="11.42578125" style="34"/>
    <col min="8447" max="8447" width="38.42578125" style="34" bestFit="1" customWidth="1"/>
    <col min="8448" max="8449" width="16.42578125" style="34" customWidth="1"/>
    <col min="8450" max="8702" width="11.42578125" style="34"/>
    <col min="8703" max="8703" width="38.42578125" style="34" bestFit="1" customWidth="1"/>
    <col min="8704" max="8705" width="16.42578125" style="34" customWidth="1"/>
    <col min="8706" max="8958" width="11.42578125" style="34"/>
    <col min="8959" max="8959" width="38.42578125" style="34" bestFit="1" customWidth="1"/>
    <col min="8960" max="8961" width="16.42578125" style="34" customWidth="1"/>
    <col min="8962" max="9214" width="11.42578125" style="34"/>
    <col min="9215" max="9215" width="38.42578125" style="34" bestFit="1" customWidth="1"/>
    <col min="9216" max="9217" width="16.42578125" style="34" customWidth="1"/>
    <col min="9218" max="9470" width="11.42578125" style="34"/>
    <col min="9471" max="9471" width="38.42578125" style="34" bestFit="1" customWidth="1"/>
    <col min="9472" max="9473" width="16.42578125" style="34" customWidth="1"/>
    <col min="9474" max="9726" width="11.42578125" style="34"/>
    <col min="9727" max="9727" width="38.42578125" style="34" bestFit="1" customWidth="1"/>
    <col min="9728" max="9729" width="16.42578125" style="34" customWidth="1"/>
    <col min="9730" max="9982" width="11.42578125" style="34"/>
    <col min="9983" max="9983" width="38.42578125" style="34" bestFit="1" customWidth="1"/>
    <col min="9984" max="9985" width="16.42578125" style="34" customWidth="1"/>
    <col min="9986" max="10238" width="11.42578125" style="34"/>
    <col min="10239" max="10239" width="38.42578125" style="34" bestFit="1" customWidth="1"/>
    <col min="10240" max="10241" width="16.42578125" style="34" customWidth="1"/>
    <col min="10242" max="10494" width="11.42578125" style="34"/>
    <col min="10495" max="10495" width="38.42578125" style="34" bestFit="1" customWidth="1"/>
    <col min="10496" max="10497" width="16.42578125" style="34" customWidth="1"/>
    <col min="10498" max="10750" width="11.42578125" style="34"/>
    <col min="10751" max="10751" width="38.42578125" style="34" bestFit="1" customWidth="1"/>
    <col min="10752" max="10753" width="16.42578125" style="34" customWidth="1"/>
    <col min="10754" max="11006" width="11.42578125" style="34"/>
    <col min="11007" max="11007" width="38.42578125" style="34" bestFit="1" customWidth="1"/>
    <col min="11008" max="11009" width="16.42578125" style="34" customWidth="1"/>
    <col min="11010" max="11262" width="11.42578125" style="34"/>
    <col min="11263" max="11263" width="38.42578125" style="34" bestFit="1" customWidth="1"/>
    <col min="11264" max="11265" width="16.42578125" style="34" customWidth="1"/>
    <col min="11266" max="11518" width="11.42578125" style="34"/>
    <col min="11519" max="11519" width="38.42578125" style="34" bestFit="1" customWidth="1"/>
    <col min="11520" max="11521" width="16.42578125" style="34" customWidth="1"/>
    <col min="11522" max="11774" width="11.42578125" style="34"/>
    <col min="11775" max="11775" width="38.42578125" style="34" bestFit="1" customWidth="1"/>
    <col min="11776" max="11777" width="16.42578125" style="34" customWidth="1"/>
    <col min="11778" max="12030" width="11.42578125" style="34"/>
    <col min="12031" max="12031" width="38.42578125" style="34" bestFit="1" customWidth="1"/>
    <col min="12032" max="12033" width="16.42578125" style="34" customWidth="1"/>
    <col min="12034" max="12286" width="11.42578125" style="34"/>
    <col min="12287" max="12287" width="38.42578125" style="34" bestFit="1" customWidth="1"/>
    <col min="12288" max="12289" width="16.42578125" style="34" customWidth="1"/>
    <col min="12290" max="12542" width="11.42578125" style="34"/>
    <col min="12543" max="12543" width="38.42578125" style="34" bestFit="1" customWidth="1"/>
    <col min="12544" max="12545" width="16.42578125" style="34" customWidth="1"/>
    <col min="12546" max="12798" width="11.42578125" style="34"/>
    <col min="12799" max="12799" width="38.42578125" style="34" bestFit="1" customWidth="1"/>
    <col min="12800" max="12801" width="16.42578125" style="34" customWidth="1"/>
    <col min="12802" max="13054" width="11.42578125" style="34"/>
    <col min="13055" max="13055" width="38.42578125" style="34" bestFit="1" customWidth="1"/>
    <col min="13056" max="13057" width="16.42578125" style="34" customWidth="1"/>
    <col min="13058" max="13310" width="11.42578125" style="34"/>
    <col min="13311" max="13311" width="38.42578125" style="34" bestFit="1" customWidth="1"/>
    <col min="13312" max="13313" width="16.42578125" style="34" customWidth="1"/>
    <col min="13314" max="13566" width="11.42578125" style="34"/>
    <col min="13567" max="13567" width="38.42578125" style="34" bestFit="1" customWidth="1"/>
    <col min="13568" max="13569" width="16.42578125" style="34" customWidth="1"/>
    <col min="13570" max="13822" width="11.42578125" style="34"/>
    <col min="13823" max="13823" width="38.42578125" style="34" bestFit="1" customWidth="1"/>
    <col min="13824" max="13825" width="16.42578125" style="34" customWidth="1"/>
    <col min="13826" max="14078" width="11.42578125" style="34"/>
    <col min="14079" max="14079" width="38.42578125" style="34" bestFit="1" customWidth="1"/>
    <col min="14080" max="14081" width="16.42578125" style="34" customWidth="1"/>
    <col min="14082" max="14334" width="11.42578125" style="34"/>
    <col min="14335" max="14335" width="38.42578125" style="34" bestFit="1" customWidth="1"/>
    <col min="14336" max="14337" width="16.42578125" style="34" customWidth="1"/>
    <col min="14338" max="14590" width="11.42578125" style="34"/>
    <col min="14591" max="14591" width="38.42578125" style="34" bestFit="1" customWidth="1"/>
    <col min="14592" max="14593" width="16.42578125" style="34" customWidth="1"/>
    <col min="14594" max="14846" width="11.42578125" style="34"/>
    <col min="14847" max="14847" width="38.42578125" style="34" bestFit="1" customWidth="1"/>
    <col min="14848" max="14849" width="16.42578125" style="34" customWidth="1"/>
    <col min="14850" max="15102" width="11.42578125" style="34"/>
    <col min="15103" max="15103" width="38.42578125" style="34" bestFit="1" customWidth="1"/>
    <col min="15104" max="15105" width="16.42578125" style="34" customWidth="1"/>
    <col min="15106" max="15358" width="11.42578125" style="34"/>
    <col min="15359" max="15359" width="38.42578125" style="34" bestFit="1" customWidth="1"/>
    <col min="15360" max="15361" width="16.42578125" style="34" customWidth="1"/>
    <col min="15362" max="15614" width="11.42578125" style="34"/>
    <col min="15615" max="15615" width="38.42578125" style="34" bestFit="1" customWidth="1"/>
    <col min="15616" max="15617" width="16.42578125" style="34" customWidth="1"/>
    <col min="15618" max="15870" width="11.42578125" style="34"/>
    <col min="15871" max="15871" width="38.42578125" style="34" bestFit="1" customWidth="1"/>
    <col min="15872" max="15873" width="16.42578125" style="34" customWidth="1"/>
    <col min="15874" max="16126" width="11.42578125" style="34"/>
    <col min="16127" max="16127" width="38.42578125" style="34" bestFit="1" customWidth="1"/>
    <col min="16128" max="16129" width="16.42578125" style="34" customWidth="1"/>
    <col min="16130" max="16384" width="11.42578125" style="34"/>
  </cols>
  <sheetData>
    <row r="1" spans="1:7" ht="24.75" thickTop="1" thickBot="1">
      <c r="A1" s="240" t="s">
        <v>75</v>
      </c>
      <c r="B1" s="240"/>
      <c r="C1" s="240"/>
    </row>
    <row r="2" spans="1:7" ht="23.25" customHeight="1" thickTop="1" thickBot="1"/>
    <row r="3" spans="1:7" ht="20.25" thickTop="1" thickBot="1">
      <c r="A3" s="76" t="s">
        <v>3</v>
      </c>
      <c r="B3" s="77" t="s">
        <v>0</v>
      </c>
      <c r="C3" s="78" t="s">
        <v>111</v>
      </c>
      <c r="D3" s="38"/>
      <c r="E3" s="38"/>
      <c r="F3" s="38"/>
    </row>
    <row r="4" spans="1:7" ht="16.5" thickTop="1">
      <c r="A4" s="67" t="s">
        <v>1</v>
      </c>
      <c r="B4" s="68">
        <f>SUM(B8,B24)</f>
        <v>136090</v>
      </c>
      <c r="C4" s="69" t="s">
        <v>92</v>
      </c>
      <c r="D4" s="38"/>
      <c r="E4" s="38"/>
      <c r="F4" s="38"/>
    </row>
    <row r="5" spans="1:7" ht="15.75">
      <c r="A5" s="70" t="s">
        <v>76</v>
      </c>
      <c r="B5" s="71">
        <f>SUM(B9,B25)</f>
        <v>136090</v>
      </c>
      <c r="C5" s="72" t="str">
        <f>+C4</f>
        <v>- 23,8</v>
      </c>
      <c r="D5" s="38"/>
      <c r="E5" s="38"/>
      <c r="F5" s="38"/>
    </row>
    <row r="6" spans="1:7" ht="16.5" thickBot="1">
      <c r="A6" s="73" t="s">
        <v>2</v>
      </c>
      <c r="B6" s="74">
        <f>SUM(B10,B26)</f>
        <v>1004275</v>
      </c>
      <c r="C6" s="75" t="s">
        <v>93</v>
      </c>
      <c r="D6" s="38"/>
      <c r="E6" s="38"/>
      <c r="F6" s="38"/>
    </row>
    <row r="7" spans="1:7" ht="17.25" thickTop="1" thickBot="1">
      <c r="A7" s="79" t="s">
        <v>8</v>
      </c>
      <c r="B7" s="35" t="s">
        <v>0</v>
      </c>
      <c r="C7" s="36" t="s">
        <v>64</v>
      </c>
      <c r="D7" s="38"/>
      <c r="E7" s="38"/>
      <c r="F7" s="38"/>
    </row>
    <row r="8" spans="1:7" ht="16.5" thickTop="1">
      <c r="A8" s="67" t="s">
        <v>1</v>
      </c>
      <c r="B8" s="68">
        <f>SUM(B12,B16,B20)</f>
        <v>72991</v>
      </c>
      <c r="C8" s="69" t="s">
        <v>83</v>
      </c>
      <c r="D8" s="38"/>
      <c r="E8" s="38"/>
      <c r="F8" s="38"/>
    </row>
    <row r="9" spans="1:7" ht="15.75">
      <c r="A9" s="70" t="str">
        <f>+A5</f>
        <v>TOTAL DEPUIS JANVIER 2019</v>
      </c>
      <c r="B9" s="71">
        <f>SUM(B13,B17,B21)</f>
        <v>72991</v>
      </c>
      <c r="C9" s="170" t="str">
        <f>+C8</f>
        <v>- 37,4</v>
      </c>
      <c r="D9" s="38"/>
      <c r="E9" s="38"/>
      <c r="F9" s="38"/>
    </row>
    <row r="10" spans="1:7" ht="15.75">
      <c r="A10" s="70" t="s">
        <v>2</v>
      </c>
      <c r="B10" s="71">
        <f>SUM(B14,B18,B22)</f>
        <v>421079</v>
      </c>
      <c r="C10" s="72" t="s">
        <v>84</v>
      </c>
      <c r="D10" s="38"/>
      <c r="E10" s="38"/>
      <c r="F10" s="38"/>
      <c r="G10" s="37"/>
    </row>
    <row r="11" spans="1:7" ht="15">
      <c r="A11" s="43" t="s">
        <v>5</v>
      </c>
      <c r="B11" s="44" t="s">
        <v>4</v>
      </c>
      <c r="C11" s="45" t="str">
        <f>+C7</f>
        <v>18/17 en %</v>
      </c>
      <c r="D11" s="38"/>
      <c r="E11" s="38"/>
      <c r="F11" s="38"/>
      <c r="G11" s="37"/>
    </row>
    <row r="12" spans="1:7" ht="15.75" thickBot="1">
      <c r="A12" s="46" t="s">
        <v>1</v>
      </c>
      <c r="B12" s="47">
        <v>59091</v>
      </c>
      <c r="C12" s="177">
        <v>-43.3</v>
      </c>
      <c r="D12" s="38"/>
      <c r="E12" s="38"/>
      <c r="F12" s="38"/>
      <c r="G12" s="37"/>
    </row>
    <row r="13" spans="1:7" ht="15.75" thickTop="1">
      <c r="A13" s="39" t="str">
        <f>+A9</f>
        <v>TOTAL DEPUIS JANVIER 2019</v>
      </c>
      <c r="B13" s="40">
        <f>+B12</f>
        <v>59091</v>
      </c>
      <c r="C13" s="235">
        <f>+C12</f>
        <v>-43.3</v>
      </c>
      <c r="D13" s="50" t="s">
        <v>9</v>
      </c>
      <c r="E13" s="51" t="s">
        <v>0</v>
      </c>
      <c r="F13" s="52" t="str">
        <f>+C11</f>
        <v>18/17 en %</v>
      </c>
      <c r="G13" s="37"/>
    </row>
    <row r="14" spans="1:7" ht="15">
      <c r="A14" s="39" t="s">
        <v>2</v>
      </c>
      <c r="B14" s="40">
        <v>347506</v>
      </c>
      <c r="C14" s="49" t="s">
        <v>77</v>
      </c>
      <c r="D14" s="46" t="str">
        <f>+A12</f>
        <v>MOIS</v>
      </c>
      <c r="E14" s="53">
        <v>36</v>
      </c>
      <c r="F14" s="178">
        <v>-47.8</v>
      </c>
      <c r="G14" s="37"/>
    </row>
    <row r="15" spans="1:7" ht="15">
      <c r="A15" s="43" t="s">
        <v>6</v>
      </c>
      <c r="B15" s="44" t="s">
        <v>4</v>
      </c>
      <c r="C15" s="54" t="str">
        <f>+C11</f>
        <v>18/17 en %</v>
      </c>
      <c r="D15" s="39" t="str">
        <f>+A13</f>
        <v>TOTAL DEPUIS JANVIER 2019</v>
      </c>
      <c r="E15" s="55">
        <v>36</v>
      </c>
      <c r="F15" s="56">
        <v>-47.8</v>
      </c>
    </row>
    <row r="16" spans="1:7" ht="15.75" thickBot="1">
      <c r="A16" s="46" t="s">
        <v>1</v>
      </c>
      <c r="B16" s="47">
        <v>13319</v>
      </c>
      <c r="C16" s="234" t="s">
        <v>82</v>
      </c>
      <c r="D16" s="41" t="s">
        <v>2</v>
      </c>
      <c r="E16" s="57">
        <v>226</v>
      </c>
      <c r="F16" s="58" t="s">
        <v>78</v>
      </c>
    </row>
    <row r="17" spans="1:6" ht="15.75" thickTop="1">
      <c r="A17" s="39" t="str">
        <f>+A13</f>
        <v>TOTAL DEPUIS JANVIER 2019</v>
      </c>
      <c r="B17" s="40">
        <f>+B16</f>
        <v>13319</v>
      </c>
      <c r="C17" s="137" t="str">
        <f>+C16</f>
        <v>+ 42,9</v>
      </c>
      <c r="D17" s="38"/>
      <c r="E17" s="59"/>
      <c r="F17" s="38"/>
    </row>
    <row r="18" spans="1:6" ht="15">
      <c r="A18" s="39" t="s">
        <v>2</v>
      </c>
      <c r="B18" s="40">
        <v>48663</v>
      </c>
      <c r="C18" s="60" t="s">
        <v>79</v>
      </c>
      <c r="D18" s="38"/>
      <c r="E18" s="38"/>
      <c r="F18" s="38"/>
    </row>
    <row r="19" spans="1:6" ht="15">
      <c r="A19" s="43" t="s">
        <v>7</v>
      </c>
      <c r="B19" s="44" t="s">
        <v>4</v>
      </c>
      <c r="C19" s="45" t="str">
        <f>+C15</f>
        <v>18/17 en %</v>
      </c>
      <c r="D19" s="38"/>
      <c r="E19" s="38"/>
      <c r="F19" s="38"/>
    </row>
    <row r="20" spans="1:6" ht="15">
      <c r="A20" s="46" t="s">
        <v>1</v>
      </c>
      <c r="B20" s="47">
        <v>581</v>
      </c>
      <c r="C20" s="48" t="s">
        <v>80</v>
      </c>
      <c r="D20" s="38"/>
      <c r="E20" s="38"/>
      <c r="F20" s="38"/>
    </row>
    <row r="21" spans="1:6" ht="15">
      <c r="A21" s="39" t="str">
        <f>+A17</f>
        <v>TOTAL DEPUIS JANVIER 2019</v>
      </c>
      <c r="B21" s="40">
        <f>+B20</f>
        <v>581</v>
      </c>
      <c r="C21" s="137" t="str">
        <f>+C20</f>
        <v>- 80,6</v>
      </c>
      <c r="D21" s="38"/>
      <c r="E21" s="38"/>
      <c r="F21" s="38"/>
    </row>
    <row r="22" spans="1:6" ht="15.75" thickBot="1">
      <c r="A22" s="41" t="s">
        <v>2</v>
      </c>
      <c r="B22" s="42">
        <v>24910</v>
      </c>
      <c r="C22" s="168" t="s">
        <v>81</v>
      </c>
      <c r="D22" s="38"/>
      <c r="E22" s="38"/>
      <c r="F22" s="38"/>
    </row>
    <row r="23" spans="1:6" ht="17.25" thickTop="1" thickBot="1">
      <c r="A23" s="79" t="s">
        <v>10</v>
      </c>
      <c r="B23" s="35" t="s">
        <v>0</v>
      </c>
      <c r="C23" s="36" t="s">
        <v>64</v>
      </c>
      <c r="D23" s="38"/>
      <c r="E23" s="38"/>
      <c r="F23" s="38"/>
    </row>
    <row r="24" spans="1:6" ht="16.5" thickTop="1">
      <c r="A24" s="67" t="s">
        <v>1</v>
      </c>
      <c r="B24" s="68">
        <f>SUM(B28,B32)</f>
        <v>63099</v>
      </c>
      <c r="C24" s="69" t="s">
        <v>90</v>
      </c>
      <c r="D24" s="38"/>
      <c r="E24" s="38"/>
      <c r="F24" s="38"/>
    </row>
    <row r="25" spans="1:6" ht="15.75">
      <c r="A25" s="70" t="str">
        <f>+A21</f>
        <v>TOTAL DEPUIS JANVIER 2019</v>
      </c>
      <c r="B25" s="71">
        <f>+B24</f>
        <v>63099</v>
      </c>
      <c r="C25" s="80" t="str">
        <f>+C24</f>
        <v>+ 1,7</v>
      </c>
      <c r="D25" s="38"/>
      <c r="E25" s="38"/>
      <c r="F25" s="38"/>
    </row>
    <row r="26" spans="1:6" ht="15.75">
      <c r="A26" s="70" t="s">
        <v>2</v>
      </c>
      <c r="B26" s="71">
        <f>SUM(B30,B34)</f>
        <v>583196</v>
      </c>
      <c r="C26" s="80" t="s">
        <v>91</v>
      </c>
      <c r="D26" s="38"/>
      <c r="E26" s="38"/>
      <c r="F26" s="38"/>
    </row>
    <row r="27" spans="1:6" ht="15">
      <c r="A27" s="43" t="s">
        <v>13</v>
      </c>
      <c r="B27" s="44" t="s">
        <v>4</v>
      </c>
      <c r="C27" s="45" t="str">
        <f>+C23</f>
        <v>18/17 en %</v>
      </c>
      <c r="D27" s="38"/>
      <c r="E27" s="38"/>
      <c r="F27" s="38"/>
    </row>
    <row r="28" spans="1:6" ht="15">
      <c r="A28" s="46" t="s">
        <v>1</v>
      </c>
      <c r="B28" s="47">
        <v>57913</v>
      </c>
      <c r="C28" s="48" t="s">
        <v>85</v>
      </c>
      <c r="D28" s="38"/>
      <c r="E28" s="38"/>
      <c r="F28" s="38"/>
    </row>
    <row r="29" spans="1:6" ht="15">
      <c r="A29" s="39" t="str">
        <f>+A25</f>
        <v>TOTAL DEPUIS JANVIER 2019</v>
      </c>
      <c r="B29" s="40">
        <f>+B28</f>
        <v>57913</v>
      </c>
      <c r="C29" s="137" t="str">
        <f>+C28</f>
        <v>+ 3,6</v>
      </c>
      <c r="D29" s="38"/>
      <c r="E29" s="38"/>
      <c r="F29" s="38"/>
    </row>
    <row r="30" spans="1:6" ht="15.75" thickBot="1">
      <c r="A30" s="39" t="s">
        <v>2</v>
      </c>
      <c r="B30" s="40">
        <v>539410</v>
      </c>
      <c r="C30" s="60" t="s">
        <v>72</v>
      </c>
      <c r="D30" s="38"/>
      <c r="E30" s="38"/>
      <c r="F30" s="38"/>
    </row>
    <row r="31" spans="1:6" ht="15.75" thickTop="1">
      <c r="A31" s="43" t="s">
        <v>11</v>
      </c>
      <c r="B31" s="44" t="s">
        <v>4</v>
      </c>
      <c r="C31" s="45" t="str">
        <f>+C27</f>
        <v>18/17 en %</v>
      </c>
      <c r="D31" s="61" t="s">
        <v>12</v>
      </c>
      <c r="E31" s="51" t="s">
        <v>0</v>
      </c>
      <c r="F31" s="52" t="str">
        <f>+F13</f>
        <v>18/17 en %</v>
      </c>
    </row>
    <row r="32" spans="1:6" ht="15">
      <c r="A32" s="46" t="s">
        <v>1</v>
      </c>
      <c r="B32" s="47">
        <v>5186</v>
      </c>
      <c r="C32" s="48" t="s">
        <v>86</v>
      </c>
      <c r="D32" s="62" t="str">
        <f>+A32</f>
        <v>MOIS</v>
      </c>
      <c r="E32" s="63">
        <v>1923</v>
      </c>
      <c r="F32" s="64" t="s">
        <v>87</v>
      </c>
    </row>
    <row r="33" spans="1:6" ht="15">
      <c r="A33" s="39" t="str">
        <f>+A29</f>
        <v>TOTAL DEPUIS JANVIER 2019</v>
      </c>
      <c r="B33" s="40">
        <f>+B32</f>
        <v>5186</v>
      </c>
      <c r="C33" s="60" t="str">
        <f>+C32</f>
        <v>- 15,6</v>
      </c>
      <c r="D33" s="65" t="str">
        <f>+A33</f>
        <v>TOTAL DEPUIS JANVIER 2019</v>
      </c>
      <c r="E33" s="40">
        <f>+E32</f>
        <v>1923</v>
      </c>
      <c r="F33" s="56" t="str">
        <f>+F32</f>
        <v>- 6,7</v>
      </c>
    </row>
    <row r="34" spans="1:6" ht="15.75" thickBot="1">
      <c r="A34" s="41" t="s">
        <v>2</v>
      </c>
      <c r="B34" s="42">
        <v>43786</v>
      </c>
      <c r="C34" s="171" t="s">
        <v>88</v>
      </c>
      <c r="D34" s="66" t="s">
        <v>2</v>
      </c>
      <c r="E34" s="42">
        <v>15366</v>
      </c>
      <c r="F34" s="58" t="s">
        <v>89</v>
      </c>
    </row>
    <row r="35" spans="1:6" ht="12.75" thickTop="1"/>
  </sheetData>
  <mergeCells count="1">
    <mergeCell ref="A1:C1"/>
  </mergeCells>
  <pageMargins left="0.19685039370078741" right="0.15748031496062992" top="0.39370078740157483" bottom="0.2755905511811023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sqref="A1:J1"/>
    </sheetView>
  </sheetViews>
  <sheetFormatPr baseColWidth="10" defaultColWidth="11.42578125" defaultRowHeight="16.5"/>
  <cols>
    <col min="1" max="1" width="25" style="1" customWidth="1"/>
    <col min="2" max="2" width="12.7109375" style="1" bestFit="1" customWidth="1"/>
    <col min="3" max="3" width="10.42578125" style="1" customWidth="1"/>
    <col min="4" max="4" width="9.42578125" style="1" customWidth="1"/>
    <col min="5" max="5" width="11.42578125" style="1" bestFit="1" customWidth="1"/>
    <col min="6" max="6" width="8.42578125" style="1" bestFit="1" customWidth="1"/>
    <col min="7" max="7" width="8.140625" style="1" bestFit="1" customWidth="1"/>
    <col min="8" max="8" width="15.140625" style="1" customWidth="1"/>
    <col min="9" max="9" width="10.42578125" style="1" customWidth="1"/>
    <col min="10" max="10" width="13.140625" style="1" bestFit="1" customWidth="1"/>
    <col min="11" max="16384" width="11.42578125" style="1"/>
  </cols>
  <sheetData>
    <row r="1" spans="1:10" ht="24" thickBot="1">
      <c r="A1" s="249" t="s">
        <v>101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19.5" thickTop="1" thickBot="1">
      <c r="A2" s="204"/>
      <c r="B2" s="205"/>
      <c r="C2" s="205"/>
      <c r="D2" s="205"/>
      <c r="E2" s="205"/>
      <c r="F2" s="205"/>
      <c r="G2" s="205"/>
      <c r="H2" s="205"/>
      <c r="I2" s="205"/>
      <c r="J2" s="206"/>
    </row>
    <row r="3" spans="1:10" s="2" customFormat="1" ht="15.75">
      <c r="A3" s="207"/>
      <c r="B3" s="258" t="s">
        <v>27</v>
      </c>
      <c r="C3" s="259"/>
      <c r="D3" s="260"/>
      <c r="E3" s="258" t="str">
        <f>+CONCATENATE("Janvier à ",B4)</f>
        <v>Janvier à Janvier 2019</v>
      </c>
      <c r="F3" s="259"/>
      <c r="G3" s="260"/>
      <c r="H3" s="255" t="s">
        <v>48</v>
      </c>
      <c r="I3" s="256"/>
      <c r="J3" s="257"/>
    </row>
    <row r="4" spans="1:10" s="3" customFormat="1" ht="17.25" thickBot="1">
      <c r="A4" s="208"/>
      <c r="B4" s="142" t="s">
        <v>103</v>
      </c>
      <c r="C4" s="85" t="s">
        <v>20</v>
      </c>
      <c r="D4" s="143" t="s">
        <v>28</v>
      </c>
      <c r="E4" s="152" t="s">
        <v>95</v>
      </c>
      <c r="F4" s="85" t="s">
        <v>20</v>
      </c>
      <c r="G4" s="143" t="s">
        <v>28</v>
      </c>
      <c r="H4" s="85" t="s">
        <v>102</v>
      </c>
      <c r="I4" s="85" t="s">
        <v>20</v>
      </c>
      <c r="J4" s="86" t="s">
        <v>28</v>
      </c>
    </row>
    <row r="5" spans="1:10" s="2" customFormat="1" thickBot="1">
      <c r="A5" s="209" t="s">
        <v>21</v>
      </c>
      <c r="B5" s="144">
        <v>24916</v>
      </c>
      <c r="C5" s="145">
        <v>-0.11848575977357156</v>
      </c>
      <c r="D5" s="146">
        <v>1</v>
      </c>
      <c r="E5" s="144">
        <v>24916</v>
      </c>
      <c r="F5" s="145">
        <v>-0.11848575977357156</v>
      </c>
      <c r="G5" s="146">
        <v>1</v>
      </c>
      <c r="H5" s="160">
        <v>221338</v>
      </c>
      <c r="I5" s="145">
        <v>1.0957389957933383E-2</v>
      </c>
      <c r="J5" s="210">
        <v>1</v>
      </c>
    </row>
    <row r="6" spans="1:10" s="2" customFormat="1" ht="15">
      <c r="A6" s="211" t="s">
        <v>22</v>
      </c>
      <c r="B6" s="154">
        <v>20257</v>
      </c>
      <c r="C6" s="155">
        <v>-0.14915154569892475</v>
      </c>
      <c r="D6" s="156">
        <v>0.81301171937710703</v>
      </c>
      <c r="E6" s="157">
        <v>20257</v>
      </c>
      <c r="F6" s="158">
        <v>-0.14915154569892475</v>
      </c>
      <c r="G6" s="156">
        <v>0.81301171937710703</v>
      </c>
      <c r="H6" s="159">
        <v>181255</v>
      </c>
      <c r="I6" s="155">
        <v>7.8008584836422035E-3</v>
      </c>
      <c r="J6" s="212">
        <v>0.81890592668226869</v>
      </c>
    </row>
    <row r="7" spans="1:10" s="2" customFormat="1" ht="15">
      <c r="A7" s="213" t="s">
        <v>17</v>
      </c>
      <c r="B7" s="149">
        <v>802</v>
      </c>
      <c r="C7" s="147">
        <v>-1.3530135301353052E-2</v>
      </c>
      <c r="D7" s="150">
        <v>3.2188152191362979E-2</v>
      </c>
      <c r="E7" s="153">
        <v>802</v>
      </c>
      <c r="F7" s="148">
        <v>-1.3530135301353052E-2</v>
      </c>
      <c r="G7" s="150">
        <v>3.2188152191362979E-2</v>
      </c>
      <c r="H7" s="151">
        <v>12084</v>
      </c>
      <c r="I7" s="147">
        <v>0.10305796439981751</v>
      </c>
      <c r="J7" s="214">
        <v>5.459523443782812E-2</v>
      </c>
    </row>
    <row r="8" spans="1:10" s="2" customFormat="1" ht="15">
      <c r="A8" s="213" t="s">
        <v>23</v>
      </c>
      <c r="B8" s="149">
        <v>407</v>
      </c>
      <c r="C8" s="147">
        <v>0.1150684931506849</v>
      </c>
      <c r="D8" s="150">
        <v>1.6334885214320114E-2</v>
      </c>
      <c r="E8" s="153">
        <v>407</v>
      </c>
      <c r="F8" s="148">
        <v>0.1150684931506849</v>
      </c>
      <c r="G8" s="150">
        <v>1.6334885214320114E-2</v>
      </c>
      <c r="H8" s="151">
        <v>2983</v>
      </c>
      <c r="I8" s="147">
        <v>-8.8603727467155502E-2</v>
      </c>
      <c r="J8" s="214">
        <v>1.3477125482294048E-2</v>
      </c>
    </row>
    <row r="9" spans="1:10" s="2" customFormat="1" ht="15">
      <c r="A9" s="213" t="s">
        <v>49</v>
      </c>
      <c r="B9" s="149">
        <v>274</v>
      </c>
      <c r="C9" s="147">
        <v>-0.20116618075801751</v>
      </c>
      <c r="D9" s="150">
        <v>1.0996949751163911E-2</v>
      </c>
      <c r="E9" s="153">
        <v>274</v>
      </c>
      <c r="F9" s="148">
        <v>-0.20116618075801751</v>
      </c>
      <c r="G9" s="150">
        <v>1.0996949751163911E-2</v>
      </c>
      <c r="H9" s="151">
        <v>2675</v>
      </c>
      <c r="I9" s="147">
        <v>-2.3722627737226332E-2</v>
      </c>
      <c r="J9" s="214">
        <v>1.2085588556867777E-2</v>
      </c>
    </row>
    <row r="10" spans="1:10" s="2" customFormat="1" ht="15">
      <c r="A10" s="213" t="s">
        <v>24</v>
      </c>
      <c r="B10" s="149">
        <v>1050</v>
      </c>
      <c r="C10" s="147">
        <v>0.72697368421052633</v>
      </c>
      <c r="D10" s="150">
        <v>4.2141595761759514E-2</v>
      </c>
      <c r="E10" s="153">
        <v>1050</v>
      </c>
      <c r="F10" s="148">
        <v>0.72697368421052633</v>
      </c>
      <c r="G10" s="150">
        <v>4.2141595761759514E-2</v>
      </c>
      <c r="H10" s="151">
        <v>5023</v>
      </c>
      <c r="I10" s="147">
        <v>0.12371364653243844</v>
      </c>
      <c r="J10" s="214">
        <v>2.2693798624727791E-2</v>
      </c>
    </row>
    <row r="11" spans="1:10" s="2" customFormat="1" ht="15">
      <c r="A11" s="213" t="s">
        <v>25</v>
      </c>
      <c r="B11" s="149">
        <v>204</v>
      </c>
      <c r="C11" s="147">
        <v>-0.34193548387096773</v>
      </c>
      <c r="D11" s="150">
        <v>8.1875100337132772E-3</v>
      </c>
      <c r="E11" s="153">
        <v>204</v>
      </c>
      <c r="F11" s="148">
        <v>-0.34193548387096773</v>
      </c>
      <c r="G11" s="150">
        <v>8.1875100337132772E-3</v>
      </c>
      <c r="H11" s="151">
        <v>1226</v>
      </c>
      <c r="I11" s="147">
        <v>-0.16824966078697423</v>
      </c>
      <c r="J11" s="214">
        <v>5.5390398395214558E-3</v>
      </c>
    </row>
    <row r="12" spans="1:10" s="2" customFormat="1" ht="15">
      <c r="A12" s="213" t="s">
        <v>54</v>
      </c>
      <c r="B12" s="149">
        <v>107</v>
      </c>
      <c r="C12" s="147">
        <v>-0.23021582733812951</v>
      </c>
      <c r="D12" s="150">
        <v>4.2944292823888265E-3</v>
      </c>
      <c r="E12" s="153">
        <v>107</v>
      </c>
      <c r="F12" s="148">
        <v>-0.23021582733812951</v>
      </c>
      <c r="G12" s="150">
        <v>4.2944292823888265E-3</v>
      </c>
      <c r="H12" s="151">
        <v>712</v>
      </c>
      <c r="I12" s="147">
        <v>-0.20976692563817978</v>
      </c>
      <c r="J12" s="214">
        <v>3.2167996457906009E-3</v>
      </c>
    </row>
    <row r="13" spans="1:10" s="3" customFormat="1">
      <c r="A13" s="213" t="s">
        <v>50</v>
      </c>
      <c r="B13" s="149">
        <v>33</v>
      </c>
      <c r="C13" s="147">
        <v>-0.75555555555555554</v>
      </c>
      <c r="D13" s="150">
        <v>1.3244501525124417E-3</v>
      </c>
      <c r="E13" s="153">
        <v>33</v>
      </c>
      <c r="F13" s="148">
        <v>-0.75555555555555554</v>
      </c>
      <c r="G13" s="150">
        <v>1.3244501525124417E-3</v>
      </c>
      <c r="H13" s="151">
        <v>463</v>
      </c>
      <c r="I13" s="147">
        <v>-0.39397905759162299</v>
      </c>
      <c r="J13" s="214">
        <v>2.0918233651700114E-3</v>
      </c>
    </row>
    <row r="14" spans="1:10" ht="17.25" thickBot="1">
      <c r="A14" s="215" t="s">
        <v>26</v>
      </c>
      <c r="B14" s="216">
        <v>1782</v>
      </c>
      <c r="C14" s="217">
        <v>2.1788990825688082E-2</v>
      </c>
      <c r="D14" s="218">
        <v>7.1520308235671862E-2</v>
      </c>
      <c r="E14" s="219">
        <v>1782</v>
      </c>
      <c r="F14" s="220">
        <v>2.1788990825688082E-2</v>
      </c>
      <c r="G14" s="218">
        <v>7.1520308235671862E-2</v>
      </c>
      <c r="H14" s="221">
        <v>14917</v>
      </c>
      <c r="I14" s="217">
        <v>2.8049620951068333E-2</v>
      </c>
      <c r="J14" s="222">
        <v>6.7394663365531446E-2</v>
      </c>
    </row>
    <row r="15" spans="1:10" ht="18" thickTop="1" thickBot="1">
      <c r="A15" s="11"/>
      <c r="B15" s="12"/>
      <c r="C15" s="12"/>
      <c r="D15" s="12"/>
      <c r="E15" s="12"/>
      <c r="F15" s="12"/>
      <c r="G15" s="12"/>
      <c r="H15" s="12"/>
      <c r="I15" s="12"/>
      <c r="J15" s="13"/>
    </row>
    <row r="16" spans="1:10" ht="18" thickTop="1" thickBot="1">
      <c r="A16" s="10"/>
      <c r="B16" s="246" t="s">
        <v>31</v>
      </c>
      <c r="C16" s="247"/>
      <c r="D16" s="247"/>
      <c r="E16" s="247"/>
      <c r="F16" s="248"/>
      <c r="G16" s="14"/>
      <c r="H16" s="12"/>
      <c r="I16" s="12"/>
      <c r="J16" s="13"/>
    </row>
    <row r="17" spans="1:10" ht="18" thickTop="1" thickBot="1">
      <c r="A17" s="129"/>
      <c r="B17" s="133" t="s">
        <v>35</v>
      </c>
      <c r="C17" s="134" t="s">
        <v>32</v>
      </c>
      <c r="D17" s="134" t="s">
        <v>34</v>
      </c>
      <c r="E17" s="134" t="s">
        <v>33</v>
      </c>
      <c r="F17" s="135" t="s">
        <v>30</v>
      </c>
      <c r="G17" s="14"/>
      <c r="H17" s="12"/>
      <c r="I17" s="12"/>
      <c r="J17" s="13"/>
    </row>
    <row r="18" spans="1:10" ht="17.25" thickTop="1">
      <c r="A18" s="130" t="s">
        <v>96</v>
      </c>
      <c r="B18" s="131">
        <v>8319</v>
      </c>
      <c r="C18" s="127">
        <v>1006</v>
      </c>
      <c r="D18" s="127">
        <v>12138</v>
      </c>
      <c r="E18" s="127">
        <v>3453</v>
      </c>
      <c r="F18" s="132">
        <f>SUM(B18:E18)</f>
        <v>24916</v>
      </c>
      <c r="G18" s="14"/>
      <c r="H18" s="12"/>
      <c r="I18" s="12"/>
      <c r="J18" s="13"/>
    </row>
    <row r="19" spans="1:10">
      <c r="A19" s="128" t="s">
        <v>58</v>
      </c>
      <c r="B19" s="162">
        <v>-22.700241590782383</v>
      </c>
      <c r="C19" s="136" t="s">
        <v>99</v>
      </c>
      <c r="D19" s="136">
        <v>-5.3050397877984086</v>
      </c>
      <c r="E19" s="136">
        <v>-9.4176285414480585</v>
      </c>
      <c r="F19" s="138" t="s">
        <v>100</v>
      </c>
      <c r="G19" s="14"/>
      <c r="H19" s="179"/>
      <c r="I19" s="179"/>
      <c r="J19" s="180"/>
    </row>
    <row r="20" spans="1:10">
      <c r="A20" s="7" t="s">
        <v>97</v>
      </c>
      <c r="B20" s="90">
        <v>3346</v>
      </c>
      <c r="C20" s="91">
        <v>832</v>
      </c>
      <c r="D20" s="91">
        <v>7016</v>
      </c>
      <c r="E20" s="91">
        <v>2048</v>
      </c>
      <c r="F20" s="92">
        <f>SUM(B20:E20)</f>
        <v>13242</v>
      </c>
      <c r="G20" s="14"/>
      <c r="H20" s="12"/>
      <c r="I20" s="12"/>
      <c r="J20" s="13"/>
    </row>
    <row r="21" spans="1:10" ht="17.25" thickBot="1">
      <c r="A21" s="8" t="s">
        <v>98</v>
      </c>
      <c r="B21" s="161">
        <v>7508</v>
      </c>
      <c r="C21" s="33">
        <v>989</v>
      </c>
      <c r="D21" s="33">
        <v>12393</v>
      </c>
      <c r="E21" s="33">
        <v>3506</v>
      </c>
      <c r="F21" s="89">
        <f>SUM(B21:E21)</f>
        <v>24396</v>
      </c>
      <c r="G21" s="14"/>
      <c r="H21" s="12"/>
      <c r="I21" s="12"/>
      <c r="J21" s="13"/>
    </row>
    <row r="22" spans="1:10" ht="18" thickTop="1" thickBot="1">
      <c r="A22" s="18"/>
      <c r="B22" s="19"/>
      <c r="C22" s="19"/>
      <c r="D22" s="19"/>
      <c r="E22" s="19"/>
      <c r="F22" s="20"/>
      <c r="G22" s="14"/>
      <c r="H22" s="12"/>
      <c r="I22" s="12"/>
      <c r="J22" s="13"/>
    </row>
    <row r="23" spans="1:10" ht="18" thickTop="1" thickBot="1">
      <c r="A23" s="10"/>
      <c r="B23" s="246" t="s">
        <v>31</v>
      </c>
      <c r="C23" s="247"/>
      <c r="D23" s="247"/>
      <c r="E23" s="247"/>
      <c r="F23" s="248"/>
      <c r="G23" s="14"/>
      <c r="H23" s="12"/>
      <c r="I23" s="12"/>
      <c r="J23" s="13"/>
    </row>
    <row r="24" spans="1:10" ht="17.25" thickTop="1">
      <c r="A24" s="26"/>
      <c r="B24" s="22" t="s">
        <v>35</v>
      </c>
      <c r="C24" s="23" t="s">
        <v>32</v>
      </c>
      <c r="D24" s="23" t="s">
        <v>34</v>
      </c>
      <c r="E24" s="23" t="s">
        <v>33</v>
      </c>
      <c r="F24" s="24" t="s">
        <v>30</v>
      </c>
      <c r="G24" s="14"/>
      <c r="H24" s="12"/>
      <c r="I24" s="12"/>
      <c r="J24" s="13"/>
    </row>
    <row r="25" spans="1:10">
      <c r="A25" s="27" t="str">
        <f>A18</f>
        <v>Janvier 19-Janvier 19</v>
      </c>
      <c r="B25" s="30">
        <f>B18*100/$F18</f>
        <v>33.388184299245466</v>
      </c>
      <c r="C25" s="29">
        <f t="shared" ref="C25:D25" si="0">C18*100/$F18</f>
        <v>4.0375662225076256</v>
      </c>
      <c r="D25" s="29">
        <f t="shared" si="0"/>
        <v>48.715684700593997</v>
      </c>
      <c r="E25" s="29">
        <f>E18*100/$F18</f>
        <v>13.858564777652914</v>
      </c>
      <c r="F25" s="21">
        <f>SUM(B25:E25)</f>
        <v>100.00000000000001</v>
      </c>
      <c r="G25" s="14"/>
      <c r="H25" s="12"/>
      <c r="I25" s="12"/>
      <c r="J25" s="13"/>
    </row>
    <row r="26" spans="1:10">
      <c r="A26" s="27" t="str">
        <f>A20</f>
        <v xml:space="preserve">Novembre </v>
      </c>
      <c r="B26" s="30">
        <f>B20*100/$F20</f>
        <v>25.268086391783719</v>
      </c>
      <c r="C26" s="29">
        <f t="shared" ref="C26:D27" si="1">C20*100/$F20</f>
        <v>6.2830388158888386</v>
      </c>
      <c r="D26" s="29">
        <f t="shared" si="1"/>
        <v>52.982933091677992</v>
      </c>
      <c r="E26" s="29">
        <f>E20*100/$F20</f>
        <v>15.465941700649449</v>
      </c>
      <c r="F26" s="21">
        <f t="shared" ref="F26:F27" si="2">SUM(B26:E26)</f>
        <v>100</v>
      </c>
      <c r="G26" s="14"/>
      <c r="H26" s="12"/>
      <c r="I26" s="12"/>
      <c r="J26" s="13"/>
    </row>
    <row r="27" spans="1:10" ht="17.25" thickBot="1">
      <c r="A27" s="28" t="str">
        <f>A21</f>
        <v>décembre</v>
      </c>
      <c r="B27" s="31">
        <f>B21*100/$F21</f>
        <v>30.775536973274306</v>
      </c>
      <c r="C27" s="32">
        <f t="shared" si="1"/>
        <v>4.0539432693884248</v>
      </c>
      <c r="D27" s="32">
        <f t="shared" si="1"/>
        <v>50.799311362518445</v>
      </c>
      <c r="E27" s="32">
        <f>E21*100/$F21</f>
        <v>14.371208394818822</v>
      </c>
      <c r="F27" s="25">
        <f t="shared" si="2"/>
        <v>100</v>
      </c>
      <c r="G27" s="15"/>
      <c r="H27" s="16"/>
      <c r="I27" s="16"/>
      <c r="J27" s="17"/>
    </row>
    <row r="28" spans="1:10" ht="18" thickTop="1" thickBot="1"/>
    <row r="29" spans="1:10" ht="18" thickTop="1" thickBot="1">
      <c r="A29" s="252" t="s">
        <v>29</v>
      </c>
      <c r="B29" s="253"/>
      <c r="C29" s="253"/>
      <c r="D29" s="253"/>
      <c r="E29" s="253"/>
      <c r="F29" s="253"/>
      <c r="G29" s="253"/>
      <c r="H29" s="253"/>
      <c r="I29" s="253"/>
      <c r="J29" s="254"/>
    </row>
    <row r="30" spans="1:10">
      <c r="A30" s="9"/>
      <c r="B30" s="241" t="str">
        <f>B3</f>
        <v>Mois</v>
      </c>
      <c r="C30" s="242"/>
      <c r="D30" s="242"/>
      <c r="E30" s="241" t="str">
        <f>E3</f>
        <v>Janvier à Janvier 2019</v>
      </c>
      <c r="F30" s="242"/>
      <c r="G30" s="243"/>
      <c r="H30" s="244" t="str">
        <f>H3</f>
        <v>Glissement Annuel</v>
      </c>
      <c r="I30" s="242"/>
      <c r="J30" s="245"/>
    </row>
    <row r="31" spans="1:10" ht="17.25" thickBot="1">
      <c r="A31" s="9"/>
      <c r="B31" s="197" t="str">
        <f>B4</f>
        <v>Janvier 2019</v>
      </c>
      <c r="C31" s="87" t="str">
        <f>C4</f>
        <v>Var.%</v>
      </c>
      <c r="D31" s="190" t="str">
        <f>D4</f>
        <v>%</v>
      </c>
      <c r="E31" s="197" t="str">
        <f>E4</f>
        <v>Jan-Jan 19</v>
      </c>
      <c r="F31" s="87" t="str">
        <f>F4</f>
        <v>Var.%</v>
      </c>
      <c r="G31" s="198" t="str">
        <f>G4</f>
        <v>%</v>
      </c>
      <c r="H31" s="194" t="str">
        <f>H4</f>
        <v>Fev 18 - Jan 19</v>
      </c>
      <c r="I31" s="87" t="str">
        <f>I4</f>
        <v>Var.%</v>
      </c>
      <c r="J31" s="88" t="str">
        <f>J4</f>
        <v>%</v>
      </c>
    </row>
    <row r="32" spans="1:10" ht="18" thickTop="1" thickBot="1">
      <c r="A32" s="81" t="s">
        <v>16</v>
      </c>
      <c r="B32" s="94">
        <v>24916</v>
      </c>
      <c r="C32" s="95">
        <v>-0.11848575977357156</v>
      </c>
      <c r="D32" s="191">
        <v>0.45009664541069783</v>
      </c>
      <c r="E32" s="94">
        <v>24916</v>
      </c>
      <c r="F32" s="95">
        <v>-0.11848575977357156</v>
      </c>
      <c r="G32" s="96">
        <v>0.45009664541069783</v>
      </c>
      <c r="H32" s="195">
        <v>221338</v>
      </c>
      <c r="I32" s="95">
        <v>1.0957389957933383E-2</v>
      </c>
      <c r="J32" s="201">
        <v>0.46588548299167948</v>
      </c>
    </row>
    <row r="33" spans="1:10">
      <c r="A33" s="82" t="s">
        <v>17</v>
      </c>
      <c r="B33" s="199">
        <v>30441</v>
      </c>
      <c r="C33" s="139">
        <v>-6.811363497214229E-2</v>
      </c>
      <c r="D33" s="192">
        <v>0.54990335458930217</v>
      </c>
      <c r="E33" s="199">
        <v>30441</v>
      </c>
      <c r="F33" s="139">
        <v>-6.811363497214229E-2</v>
      </c>
      <c r="G33" s="200">
        <v>0.54990335458930217</v>
      </c>
      <c r="H33" s="4">
        <v>253753</v>
      </c>
      <c r="I33" s="163">
        <v>6.229627808487459E-3</v>
      </c>
      <c r="J33" s="93">
        <v>0.53411451700832047</v>
      </c>
    </row>
    <row r="34" spans="1:10" ht="17.25" thickBot="1">
      <c r="A34" s="83" t="s">
        <v>30</v>
      </c>
      <c r="B34" s="202">
        <v>55357</v>
      </c>
      <c r="C34" s="140">
        <v>-9.1480527153665614E-2</v>
      </c>
      <c r="D34" s="193">
        <v>1</v>
      </c>
      <c r="E34" s="202">
        <v>55357</v>
      </c>
      <c r="F34" s="140">
        <v>-9.1480527153665614E-2</v>
      </c>
      <c r="G34" s="203">
        <v>1</v>
      </c>
      <c r="H34" s="196">
        <v>475091</v>
      </c>
      <c r="I34" s="140">
        <v>8.4267099110419963E-3</v>
      </c>
      <c r="J34" s="84">
        <v>1</v>
      </c>
    </row>
    <row r="35" spans="1:10" ht="17.25" thickTop="1"/>
  </sheetData>
  <mergeCells count="10">
    <mergeCell ref="B30:D30"/>
    <mergeCell ref="E30:G30"/>
    <mergeCell ref="H30:J30"/>
    <mergeCell ref="B16:F16"/>
    <mergeCell ref="A1:J1"/>
    <mergeCell ref="A29:J29"/>
    <mergeCell ref="B23:F23"/>
    <mergeCell ref="H3:J3"/>
    <mergeCell ref="E3:G3"/>
    <mergeCell ref="B3:D3"/>
  </mergeCells>
  <pageMargins left="0.70866141732283472" right="0.70866141732283472" top="0.19685039370078741" bottom="0.27559055118110237" header="0.15748031496062992" footer="0.15748031496062992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Normal="100" workbookViewId="0">
      <selection sqref="A1:H1"/>
    </sheetView>
  </sheetViews>
  <sheetFormatPr baseColWidth="10" defaultRowHeight="15"/>
  <cols>
    <col min="1" max="1" width="19.140625" bestFit="1" customWidth="1"/>
    <col min="2" max="2" width="15.28515625" bestFit="1" customWidth="1"/>
    <col min="5" max="5" width="14.42578125" bestFit="1" customWidth="1"/>
    <col min="8" max="8" width="18.140625" bestFit="1" customWidth="1"/>
  </cols>
  <sheetData>
    <row r="1" spans="1:10" ht="23.25">
      <c r="A1" s="263" t="s">
        <v>46</v>
      </c>
      <c r="B1" s="264"/>
      <c r="C1" s="264"/>
      <c r="D1" s="264"/>
      <c r="E1" s="264"/>
      <c r="F1" s="264"/>
      <c r="G1" s="264"/>
      <c r="H1" s="264"/>
    </row>
    <row r="2" spans="1:10" ht="15.75" thickBot="1"/>
    <row r="3" spans="1:10">
      <c r="A3" s="6"/>
      <c r="B3" s="258" t="s">
        <v>27</v>
      </c>
      <c r="C3" s="259"/>
      <c r="D3" s="259"/>
      <c r="E3" s="258" t="str">
        <f>+CONCATENATE("Janvier à ",B4)</f>
        <v>Janvier à Jan 19</v>
      </c>
      <c r="F3" s="259"/>
      <c r="G3" s="260"/>
      <c r="H3" s="261" t="s">
        <v>48</v>
      </c>
      <c r="I3" s="256"/>
      <c r="J3" s="262"/>
    </row>
    <row r="4" spans="1:10" ht="15.75" thickBot="1">
      <c r="A4" s="6"/>
      <c r="B4" s="142" t="s">
        <v>94</v>
      </c>
      <c r="C4" s="85" t="s">
        <v>20</v>
      </c>
      <c r="D4" s="85" t="s">
        <v>28</v>
      </c>
      <c r="E4" s="152" t="s">
        <v>95</v>
      </c>
      <c r="F4" s="85" t="s">
        <v>20</v>
      </c>
      <c r="G4" s="143" t="s">
        <v>28</v>
      </c>
      <c r="H4" s="152" t="str">
        <f>'TOURISTES-AGENCE'!H31</f>
        <v>Fev 18 - Jan 19</v>
      </c>
      <c r="I4" s="85" t="s">
        <v>20</v>
      </c>
      <c r="J4" s="143" t="s">
        <v>28</v>
      </c>
    </row>
    <row r="5" spans="1:10" ht="16.5" thickBot="1">
      <c r="A5" s="173" t="s">
        <v>69</v>
      </c>
      <c r="B5" s="176">
        <v>135006</v>
      </c>
      <c r="C5" s="174">
        <v>5.5336246453055349E-2</v>
      </c>
      <c r="D5" s="175">
        <v>1</v>
      </c>
      <c r="E5" s="176">
        <v>135006</v>
      </c>
      <c r="F5" s="174">
        <v>5.5336246453055349E-2</v>
      </c>
      <c r="G5" s="175">
        <v>1</v>
      </c>
      <c r="H5" s="176">
        <v>1304954</v>
      </c>
      <c r="I5" s="174">
        <v>-5.0678521898046558E-3</v>
      </c>
      <c r="J5" s="175">
        <v>1</v>
      </c>
    </row>
    <row r="6" spans="1:10">
      <c r="A6" s="186" t="s">
        <v>36</v>
      </c>
      <c r="B6" s="181">
        <v>65425</v>
      </c>
      <c r="C6" s="172">
        <v>6.0613429303245425E-2</v>
      </c>
      <c r="D6" s="182">
        <v>0.48460809149223</v>
      </c>
      <c r="E6" s="181">
        <v>65425</v>
      </c>
      <c r="F6" s="172">
        <v>6.0613429303245425E-2</v>
      </c>
      <c r="G6" s="182">
        <v>0.48460809149223</v>
      </c>
      <c r="H6" s="181">
        <v>607924</v>
      </c>
      <c r="I6" s="172">
        <v>8.9651142573941467E-2</v>
      </c>
      <c r="J6" s="182">
        <v>0.46585856666211989</v>
      </c>
    </row>
    <row r="7" spans="1:10">
      <c r="A7" s="186" t="s">
        <v>37</v>
      </c>
      <c r="B7" s="181">
        <v>35486</v>
      </c>
      <c r="C7" s="172">
        <v>-6.5075350405732979E-2</v>
      </c>
      <c r="D7" s="182">
        <v>0.26284757714471951</v>
      </c>
      <c r="E7" s="181">
        <v>35486</v>
      </c>
      <c r="F7" s="172">
        <v>-6.5075350405732979E-2</v>
      </c>
      <c r="G7" s="182">
        <v>0.26284757714471951</v>
      </c>
      <c r="H7" s="181">
        <v>446821</v>
      </c>
      <c r="I7" s="172">
        <v>-0.11553345592820086</v>
      </c>
      <c r="J7" s="182">
        <v>0.34240364028157316</v>
      </c>
    </row>
    <row r="8" spans="1:10">
      <c r="A8" s="186" t="s">
        <v>38</v>
      </c>
      <c r="B8" s="181">
        <v>10253</v>
      </c>
      <c r="C8" s="172">
        <v>0.29228636249054696</v>
      </c>
      <c r="D8" s="182">
        <v>7.594477282491148E-2</v>
      </c>
      <c r="E8" s="181">
        <v>10253</v>
      </c>
      <c r="F8" s="172">
        <v>0.29228636249054696</v>
      </c>
      <c r="G8" s="182">
        <v>7.594477282491148E-2</v>
      </c>
      <c r="H8" s="181">
        <v>100819</v>
      </c>
      <c r="I8" s="172">
        <v>3.5145180500225859E-2</v>
      </c>
      <c r="J8" s="182">
        <v>7.725866199115064E-2</v>
      </c>
    </row>
    <row r="9" spans="1:10">
      <c r="A9" s="186" t="s">
        <v>43</v>
      </c>
      <c r="B9" s="181">
        <v>6685</v>
      </c>
      <c r="C9" s="172">
        <v>2.2046979865771812</v>
      </c>
      <c r="D9" s="182">
        <v>4.9516317793283263E-2</v>
      </c>
      <c r="E9" s="181">
        <v>6685</v>
      </c>
      <c r="F9" s="172">
        <v>2.2046979865771812</v>
      </c>
      <c r="G9" s="182">
        <v>4.9516317793283263E-2</v>
      </c>
      <c r="H9" s="181">
        <v>26991</v>
      </c>
      <c r="I9" s="172">
        <v>0.55531865852253093</v>
      </c>
      <c r="J9" s="182">
        <v>2.0683487693819093E-2</v>
      </c>
    </row>
    <row r="10" spans="1:10">
      <c r="A10" s="186" t="s">
        <v>39</v>
      </c>
      <c r="B10" s="181">
        <v>5049</v>
      </c>
      <c r="C10" s="172">
        <v>0.79042553191489362</v>
      </c>
      <c r="D10" s="182">
        <v>3.7398337851651038E-2</v>
      </c>
      <c r="E10" s="181">
        <v>5049</v>
      </c>
      <c r="F10" s="172">
        <v>0.79042553191489362</v>
      </c>
      <c r="G10" s="182">
        <v>3.7398337851651038E-2</v>
      </c>
      <c r="H10" s="181">
        <v>21134</v>
      </c>
      <c r="I10" s="172">
        <v>0.17705374547479802</v>
      </c>
      <c r="J10" s="182">
        <v>1.6195206880855569E-2</v>
      </c>
    </row>
    <row r="11" spans="1:10">
      <c r="A11" s="186" t="s">
        <v>41</v>
      </c>
      <c r="B11" s="181">
        <v>3179</v>
      </c>
      <c r="C11" s="172">
        <v>0.2078267477203648</v>
      </c>
      <c r="D11" s="182">
        <v>2.3547101610298802E-2</v>
      </c>
      <c r="E11" s="181">
        <v>3179</v>
      </c>
      <c r="F11" s="172">
        <v>0.2078267477203648</v>
      </c>
      <c r="G11" s="182">
        <v>2.3547101610298802E-2</v>
      </c>
      <c r="H11" s="181">
        <v>13840</v>
      </c>
      <c r="I11" s="172">
        <v>0.79646936656282441</v>
      </c>
      <c r="J11" s="182">
        <v>1.0605737826773971E-2</v>
      </c>
    </row>
    <row r="12" spans="1:10">
      <c r="A12" s="186" t="s">
        <v>40</v>
      </c>
      <c r="B12" s="181">
        <v>2608</v>
      </c>
      <c r="C12" s="172">
        <v>0.10790144435004256</v>
      </c>
      <c r="D12" s="182">
        <v>1.9317659955853814E-2</v>
      </c>
      <c r="E12" s="181">
        <v>2608</v>
      </c>
      <c r="F12" s="172">
        <v>0.10790144435004256</v>
      </c>
      <c r="G12" s="182">
        <v>1.9317659955853814E-2</v>
      </c>
      <c r="H12" s="181">
        <v>27534</v>
      </c>
      <c r="I12" s="172">
        <v>6.6052346290847108E-2</v>
      </c>
      <c r="J12" s="182">
        <v>2.1099594315201916E-2</v>
      </c>
    </row>
    <row r="13" spans="1:10">
      <c r="A13" s="186" t="s">
        <v>44</v>
      </c>
      <c r="B13" s="181">
        <v>2000</v>
      </c>
      <c r="C13" s="172">
        <v>1.0491803278688523</v>
      </c>
      <c r="D13" s="182">
        <v>1.4814156407863354E-2</v>
      </c>
      <c r="E13" s="181">
        <v>2000</v>
      </c>
      <c r="F13" s="172">
        <v>1.0491803278688523</v>
      </c>
      <c r="G13" s="182">
        <v>1.4814156407863354E-2</v>
      </c>
      <c r="H13" s="181">
        <v>7273</v>
      </c>
      <c r="I13" s="172">
        <v>2.2047678103900292E-3</v>
      </c>
      <c r="J13" s="182">
        <v>5.5733765328126504E-3</v>
      </c>
    </row>
    <row r="14" spans="1:10">
      <c r="A14" s="186" t="s">
        <v>59</v>
      </c>
      <c r="B14" s="181">
        <v>1864</v>
      </c>
      <c r="C14" s="172">
        <v>1.5604395604395602</v>
      </c>
      <c r="D14" s="182">
        <v>1.3806793772128647E-2</v>
      </c>
      <c r="E14" s="181">
        <v>1864</v>
      </c>
      <c r="F14" s="172">
        <v>1.5604395604395602</v>
      </c>
      <c r="G14" s="182">
        <v>1.3806793772128647E-2</v>
      </c>
      <c r="H14" s="181">
        <v>3320</v>
      </c>
      <c r="I14" s="172">
        <v>3.5604395604395602</v>
      </c>
      <c r="J14" s="182">
        <v>2.5441509815671663E-3</v>
      </c>
    </row>
    <row r="15" spans="1:10">
      <c r="A15" s="186" t="s">
        <v>45</v>
      </c>
      <c r="B15" s="181">
        <v>1617</v>
      </c>
      <c r="C15" s="172">
        <v>-4.4326241134751809E-2</v>
      </c>
      <c r="D15" s="182">
        <v>1.1977245455757521E-2</v>
      </c>
      <c r="E15" s="181">
        <v>1617</v>
      </c>
      <c r="F15" s="172">
        <v>-4.4326241134751809E-2</v>
      </c>
      <c r="G15" s="182">
        <v>1.1977245455757521E-2</v>
      </c>
      <c r="H15" s="181">
        <v>19877</v>
      </c>
      <c r="I15" s="172">
        <v>-0.34134137451123336</v>
      </c>
      <c r="J15" s="182">
        <v>1.5231954536328484E-2</v>
      </c>
    </row>
    <row r="16" spans="1:10">
      <c r="A16" s="186" t="s">
        <v>60</v>
      </c>
      <c r="B16" s="181">
        <v>532</v>
      </c>
      <c r="C16" s="172">
        <v>-0.3666666666666667</v>
      </c>
      <c r="D16" s="182">
        <v>3.9405656044916521E-3</v>
      </c>
      <c r="E16" s="181">
        <v>532</v>
      </c>
      <c r="F16" s="172">
        <v>-0.3666666666666667</v>
      </c>
      <c r="G16" s="182">
        <v>3.9405656044916521E-3</v>
      </c>
      <c r="H16" s="181">
        <v>10320</v>
      </c>
      <c r="I16" s="172">
        <v>2.1782178217821802E-2</v>
      </c>
      <c r="J16" s="182">
        <v>7.9083247378834813E-3</v>
      </c>
    </row>
    <row r="17" spans="1:10">
      <c r="A17" s="186" t="s">
        <v>57</v>
      </c>
      <c r="B17" s="181">
        <v>308</v>
      </c>
      <c r="C17" s="172">
        <v>-0.51875000000000004</v>
      </c>
      <c r="D17" s="182">
        <v>2.2813800868109564E-3</v>
      </c>
      <c r="E17" s="181">
        <v>308</v>
      </c>
      <c r="F17" s="172">
        <v>-0.51875000000000004</v>
      </c>
      <c r="G17" s="182">
        <v>2.2813800868109564E-3</v>
      </c>
      <c r="H17" s="181">
        <v>3917</v>
      </c>
      <c r="I17" s="172">
        <v>-0.58829093966785795</v>
      </c>
      <c r="J17" s="182">
        <v>3.0016383719272863E-3</v>
      </c>
    </row>
    <row r="18" spans="1:10">
      <c r="A18" s="186" t="s">
        <v>62</v>
      </c>
      <c r="B18" s="181">
        <v>0</v>
      </c>
      <c r="C18" s="172">
        <v>-1</v>
      </c>
      <c r="D18" s="182">
        <v>0</v>
      </c>
      <c r="E18" s="181">
        <v>0</v>
      </c>
      <c r="F18" s="172">
        <v>-1</v>
      </c>
      <c r="G18" s="182">
        <v>0</v>
      </c>
      <c r="H18" s="181">
        <v>3816</v>
      </c>
      <c r="I18" s="172">
        <v>4.2417582417582418</v>
      </c>
      <c r="J18" s="182">
        <v>2.9242410077290081E-3</v>
      </c>
    </row>
    <row r="19" spans="1:10">
      <c r="A19" s="186" t="s">
        <v>42</v>
      </c>
      <c r="B19" s="181">
        <v>0</v>
      </c>
      <c r="C19" s="172">
        <v>-1</v>
      </c>
      <c r="D19" s="182">
        <v>0</v>
      </c>
      <c r="E19" s="181">
        <v>0</v>
      </c>
      <c r="F19" s="172">
        <v>-1</v>
      </c>
      <c r="G19" s="182">
        <v>0</v>
      </c>
      <c r="H19" s="181">
        <v>2620</v>
      </c>
      <c r="I19" s="172">
        <v>-0.48354031145278931</v>
      </c>
      <c r="J19" s="182">
        <v>2.0077336059355351E-3</v>
      </c>
    </row>
    <row r="20" spans="1:10">
      <c r="A20" s="186" t="s">
        <v>63</v>
      </c>
      <c r="B20" s="181">
        <v>0</v>
      </c>
      <c r="C20" s="172">
        <v>-1</v>
      </c>
      <c r="D20" s="182">
        <v>0</v>
      </c>
      <c r="E20" s="181">
        <v>0</v>
      </c>
      <c r="F20" s="172">
        <v>-1</v>
      </c>
      <c r="G20" s="182">
        <v>0</v>
      </c>
      <c r="H20" s="181">
        <v>2561</v>
      </c>
      <c r="I20" s="172">
        <v>-0.24963375329622028</v>
      </c>
      <c r="J20" s="182">
        <v>1.9625212842751547E-3</v>
      </c>
    </row>
    <row r="21" spans="1:10">
      <c r="A21" s="186" t="s">
        <v>67</v>
      </c>
      <c r="B21" s="181">
        <v>0</v>
      </c>
      <c r="C21" s="172"/>
      <c r="D21" s="182"/>
      <c r="E21" s="181">
        <v>0</v>
      </c>
      <c r="F21" s="172"/>
      <c r="G21" s="182"/>
      <c r="H21" s="181">
        <v>1584</v>
      </c>
      <c r="I21" s="172">
        <v>4.0735873850197057E-2</v>
      </c>
      <c r="J21" s="182">
        <v>1.2138358900007204E-3</v>
      </c>
    </row>
    <row r="22" spans="1:10">
      <c r="A22" s="186" t="s">
        <v>65</v>
      </c>
      <c r="B22" s="181">
        <v>0</v>
      </c>
      <c r="C22" s="172"/>
      <c r="D22" s="182"/>
      <c r="E22" s="181">
        <v>0</v>
      </c>
      <c r="F22" s="172"/>
      <c r="G22" s="182"/>
      <c r="H22" s="181">
        <v>1092</v>
      </c>
      <c r="I22" s="172" t="e">
        <v>#DIV/0!</v>
      </c>
      <c r="J22" s="182">
        <v>8.3681110598534509E-4</v>
      </c>
    </row>
    <row r="23" spans="1:10">
      <c r="A23" s="186" t="s">
        <v>61</v>
      </c>
      <c r="B23" s="181">
        <v>0</v>
      </c>
      <c r="C23" s="172">
        <v>-1</v>
      </c>
      <c r="D23" s="182">
        <v>0</v>
      </c>
      <c r="E23" s="181">
        <v>0</v>
      </c>
      <c r="F23" s="172">
        <v>-1</v>
      </c>
      <c r="G23" s="182">
        <v>0</v>
      </c>
      <c r="H23" s="181">
        <v>1092</v>
      </c>
      <c r="I23" s="172">
        <v>0</v>
      </c>
      <c r="J23" s="182">
        <v>8.3681110598534509E-4</v>
      </c>
    </row>
    <row r="24" spans="1:10">
      <c r="A24" s="186" t="s">
        <v>66</v>
      </c>
      <c r="B24" s="181">
        <v>0</v>
      </c>
      <c r="C24" s="172">
        <v>-1</v>
      </c>
      <c r="D24" s="182">
        <v>0</v>
      </c>
      <c r="E24" s="181">
        <v>0</v>
      </c>
      <c r="F24" s="172">
        <v>-1</v>
      </c>
      <c r="G24" s="182">
        <v>0</v>
      </c>
      <c r="H24" s="181">
        <v>903</v>
      </c>
      <c r="I24" s="172">
        <v>-0.47346938775510206</v>
      </c>
      <c r="J24" s="182">
        <v>6.9197841456480457E-4</v>
      </c>
    </row>
    <row r="25" spans="1:10">
      <c r="A25" s="186" t="s">
        <v>68</v>
      </c>
      <c r="B25" s="181">
        <v>0</v>
      </c>
      <c r="C25" s="172">
        <v>-1</v>
      </c>
      <c r="D25" s="182">
        <v>0</v>
      </c>
      <c r="E25" s="181">
        <v>0</v>
      </c>
      <c r="F25" s="172">
        <v>-1</v>
      </c>
      <c r="G25" s="182">
        <v>0</v>
      </c>
      <c r="H25" s="181">
        <v>728</v>
      </c>
      <c r="I25" s="172">
        <v>1</v>
      </c>
      <c r="J25" s="182">
        <v>5.5787407065689676E-4</v>
      </c>
    </row>
    <row r="26" spans="1:10" ht="15.75" thickBot="1">
      <c r="A26" s="187" t="s">
        <v>26</v>
      </c>
      <c r="B26" s="183">
        <v>0</v>
      </c>
      <c r="C26" s="184">
        <v>-1</v>
      </c>
      <c r="D26" s="185">
        <v>0</v>
      </c>
      <c r="E26" s="183">
        <v>0</v>
      </c>
      <c r="F26" s="184">
        <v>-1</v>
      </c>
      <c r="G26" s="185">
        <v>0</v>
      </c>
      <c r="H26" s="183">
        <v>788</v>
      </c>
      <c r="I26" s="184">
        <v>-0.92556206310221045</v>
      </c>
      <c r="J26" s="185">
        <v>6.0385270285389368E-4</v>
      </c>
    </row>
    <row r="27" spans="1:10" s="167" customFormat="1" ht="15.75" thickBot="1">
      <c r="A27" s="164"/>
      <c r="B27" s="165"/>
      <c r="C27" s="166"/>
      <c r="D27" s="166"/>
      <c r="E27" s="165"/>
      <c r="F27" s="166"/>
      <c r="G27" s="166"/>
      <c r="H27" s="165"/>
    </row>
    <row r="28" spans="1:10" ht="24" thickBot="1">
      <c r="A28" s="123" t="s">
        <v>53</v>
      </c>
      <c r="B28" s="124"/>
      <c r="C28" s="124"/>
      <c r="D28" s="124"/>
      <c r="E28" s="124"/>
      <c r="F28" s="124"/>
      <c r="G28" s="125"/>
      <c r="H28" s="122"/>
    </row>
    <row r="29" spans="1:10" ht="15.75" thickBot="1"/>
    <row r="30" spans="1:10">
      <c r="A30" s="6"/>
      <c r="B30" s="265" t="s">
        <v>55</v>
      </c>
      <c r="C30" s="266"/>
      <c r="D30" s="267"/>
      <c r="E30" s="265" t="s">
        <v>56</v>
      </c>
      <c r="F30" s="266"/>
      <c r="G30" s="267"/>
    </row>
    <row r="31" spans="1:10" ht="15.75" thickBot="1">
      <c r="A31" s="6"/>
      <c r="B31" s="231" t="s">
        <v>104</v>
      </c>
      <c r="C31" s="232" t="s">
        <v>20</v>
      </c>
      <c r="D31" s="233" t="s">
        <v>52</v>
      </c>
      <c r="E31" s="231" t="s">
        <v>105</v>
      </c>
      <c r="F31" s="232" t="s">
        <v>20</v>
      </c>
      <c r="G31" s="233" t="s">
        <v>52</v>
      </c>
    </row>
    <row r="32" spans="1:10">
      <c r="A32" s="228" t="s">
        <v>69</v>
      </c>
      <c r="B32" s="223">
        <v>391227</v>
      </c>
      <c r="C32" s="188">
        <v>9.8076253775078337E-2</v>
      </c>
      <c r="D32" s="224">
        <v>1</v>
      </c>
      <c r="E32" s="223">
        <v>694263</v>
      </c>
      <c r="F32" s="188">
        <v>5.9862605907945898E-2</v>
      </c>
      <c r="G32" s="224">
        <v>1</v>
      </c>
    </row>
    <row r="33" spans="1:7">
      <c r="A33" s="229" t="s">
        <v>36</v>
      </c>
      <c r="B33" s="141">
        <v>199635</v>
      </c>
      <c r="C33" s="5">
        <v>0.12319819059514558</v>
      </c>
      <c r="D33" s="126">
        <v>0.51027919852157444</v>
      </c>
      <c r="E33" s="141">
        <v>342426</v>
      </c>
      <c r="F33" s="5">
        <v>9.5784239057389975E-2</v>
      </c>
      <c r="G33" s="126">
        <v>0.49322230912492815</v>
      </c>
    </row>
    <row r="34" spans="1:7">
      <c r="A34" s="229" t="s">
        <v>37</v>
      </c>
      <c r="B34" s="141">
        <v>107642</v>
      </c>
      <c r="C34" s="5">
        <v>-2.2671351655635164E-2</v>
      </c>
      <c r="D34" s="126">
        <v>0.27513949701835505</v>
      </c>
      <c r="E34" s="141">
        <v>220473</v>
      </c>
      <c r="F34" s="5">
        <v>-4.0887972436834397E-2</v>
      </c>
      <c r="G34" s="126">
        <v>0.31756409314625728</v>
      </c>
    </row>
    <row r="35" spans="1:7">
      <c r="A35" s="229" t="s">
        <v>38</v>
      </c>
      <c r="B35" s="141">
        <v>28198</v>
      </c>
      <c r="C35" s="5">
        <v>0.25369020096034145</v>
      </c>
      <c r="D35" s="126">
        <v>7.2075802539190797E-2</v>
      </c>
      <c r="E35" s="141">
        <v>50902</v>
      </c>
      <c r="F35" s="5">
        <v>0.12625011062925928</v>
      </c>
      <c r="G35" s="126">
        <v>7.3318036536586279E-2</v>
      </c>
    </row>
    <row r="36" spans="1:7">
      <c r="A36" s="229" t="s">
        <v>40</v>
      </c>
      <c r="B36" s="141">
        <v>14123</v>
      </c>
      <c r="C36" s="5">
        <v>2.0782476024411509</v>
      </c>
      <c r="D36" s="126">
        <v>3.6099246728881186E-2</v>
      </c>
      <c r="E36" s="141">
        <v>19531</v>
      </c>
      <c r="F36" s="5">
        <v>1.4573477604428788</v>
      </c>
      <c r="G36" s="126">
        <v>2.8131990326432491E-2</v>
      </c>
    </row>
    <row r="37" spans="1:7">
      <c r="A37" s="229" t="s">
        <v>41</v>
      </c>
      <c r="B37" s="141">
        <v>9163</v>
      </c>
      <c r="C37" s="5">
        <v>0.63246035987885274</v>
      </c>
      <c r="D37" s="126">
        <v>2.3421185143152185E-2</v>
      </c>
      <c r="E37" s="141">
        <v>9163</v>
      </c>
      <c r="F37" s="5">
        <v>0.63246035987885274</v>
      </c>
      <c r="G37" s="126">
        <v>1.319816841744411E-2</v>
      </c>
    </row>
    <row r="38" spans="1:7">
      <c r="A38" s="229" t="s">
        <v>59</v>
      </c>
      <c r="B38" s="141">
        <v>6358</v>
      </c>
      <c r="C38" s="5">
        <v>0.61822346653092386</v>
      </c>
      <c r="D38" s="126">
        <v>1.6251434589126007E-2</v>
      </c>
      <c r="E38" s="141">
        <v>6358</v>
      </c>
      <c r="F38" s="5">
        <v>0.61822346653092386</v>
      </c>
      <c r="G38" s="126">
        <v>9.1579127794510148E-3</v>
      </c>
    </row>
    <row r="39" spans="1:7">
      <c r="A39" s="229" t="s">
        <v>43</v>
      </c>
      <c r="B39" s="141">
        <v>8863</v>
      </c>
      <c r="C39" s="5">
        <v>0.26722905347440662</v>
      </c>
      <c r="D39" s="126">
        <v>2.2654366902079868E-2</v>
      </c>
      <c r="E39" s="141">
        <v>16276</v>
      </c>
      <c r="F39" s="5">
        <v>0.13303167420814477</v>
      </c>
      <c r="G39" s="126">
        <v>2.3443565334750664E-2</v>
      </c>
    </row>
    <row r="40" spans="1:7">
      <c r="A40" s="229" t="s">
        <v>42</v>
      </c>
      <c r="B40" s="141">
        <v>5512</v>
      </c>
      <c r="C40" s="5">
        <v>1.7656798795785247</v>
      </c>
      <c r="D40" s="126">
        <v>1.4089007149302068E-2</v>
      </c>
      <c r="E40" s="141">
        <v>5512</v>
      </c>
      <c r="F40" s="5">
        <v>1.7656798795785247</v>
      </c>
      <c r="G40" s="126">
        <v>7.9393543945161984E-3</v>
      </c>
    </row>
    <row r="41" spans="1:7">
      <c r="A41" s="229" t="s">
        <v>67</v>
      </c>
      <c r="B41" s="141">
        <v>3684</v>
      </c>
      <c r="C41" s="5">
        <v>1.5302197802197801</v>
      </c>
      <c r="D41" s="126">
        <v>9.4165280003680723E-3</v>
      </c>
      <c r="E41" s="141">
        <v>3684</v>
      </c>
      <c r="F41" s="5">
        <v>1.5302197802197801</v>
      </c>
      <c r="G41" s="126">
        <v>5.3063464421984176E-3</v>
      </c>
    </row>
    <row r="42" spans="1:7">
      <c r="A42" s="229" t="s">
        <v>39</v>
      </c>
      <c r="B42" s="141">
        <v>4782</v>
      </c>
      <c r="C42" s="5">
        <v>-6.6562560999414377E-2</v>
      </c>
      <c r="D42" s="126">
        <v>1.2223082762692759E-2</v>
      </c>
      <c r="E42" s="141">
        <v>10185</v>
      </c>
      <c r="F42" s="5">
        <v>1.4745441865099185E-2</v>
      </c>
      <c r="G42" s="126">
        <v>1.4670233038488295E-2</v>
      </c>
    </row>
    <row r="43" spans="1:7">
      <c r="A43" s="229" t="s">
        <v>45</v>
      </c>
      <c r="B43" s="141">
        <v>2002</v>
      </c>
      <c r="C43" s="5">
        <v>-5.7882352941176496E-2</v>
      </c>
      <c r="D43" s="126">
        <v>5.1172337287559398E-3</v>
      </c>
      <c r="E43" s="141">
        <v>4004</v>
      </c>
      <c r="F43" s="5">
        <v>0.2978930307941654</v>
      </c>
      <c r="G43" s="126">
        <v>5.767266871488182E-3</v>
      </c>
    </row>
    <row r="44" spans="1:7">
      <c r="A44" s="229" t="s">
        <v>44</v>
      </c>
      <c r="B44" s="141">
        <v>1196</v>
      </c>
      <c r="C44" s="5">
        <v>-0.32045454545454544</v>
      </c>
      <c r="D44" s="126">
        <v>3.0570487210749768E-3</v>
      </c>
      <c r="E44" s="141">
        <v>5680</v>
      </c>
      <c r="F44" s="5">
        <v>8.0669710806697159E-2</v>
      </c>
      <c r="G44" s="126">
        <v>8.1813376198933262E-3</v>
      </c>
    </row>
    <row r="45" spans="1:7">
      <c r="A45" s="229" t="s">
        <v>65</v>
      </c>
      <c r="B45" s="141">
        <v>69</v>
      </c>
      <c r="C45" s="5">
        <v>-1.4285714285714235E-2</v>
      </c>
      <c r="D45" s="126">
        <v>1.7636819544663329E-4</v>
      </c>
      <c r="E45" s="141">
        <v>69</v>
      </c>
      <c r="F45" s="5">
        <v>-0.87634408602150538</v>
      </c>
      <c r="G45" s="126">
        <v>9.9385967565605542E-5</v>
      </c>
    </row>
    <row r="46" spans="1:7">
      <c r="A46" s="229" t="s">
        <v>73</v>
      </c>
      <c r="B46" s="141">
        <v>0</v>
      </c>
      <c r="C46" s="5">
        <v>-1</v>
      </c>
      <c r="D46" s="126">
        <v>0</v>
      </c>
      <c r="E46" s="141">
        <v>0</v>
      </c>
      <c r="F46" s="5">
        <v>-1</v>
      </c>
      <c r="G46" s="126">
        <v>0</v>
      </c>
    </row>
    <row r="47" spans="1:7">
      <c r="A47" s="229" t="s">
        <v>61</v>
      </c>
      <c r="B47" s="141">
        <v>0</v>
      </c>
      <c r="C47" s="5"/>
      <c r="D47" s="126"/>
      <c r="E47" s="141">
        <v>0</v>
      </c>
      <c r="F47" s="5">
        <v>-1</v>
      </c>
      <c r="G47" s="126">
        <v>0</v>
      </c>
    </row>
    <row r="48" spans="1:7">
      <c r="A48" s="229" t="s">
        <v>66</v>
      </c>
      <c r="B48" s="141">
        <v>0</v>
      </c>
      <c r="C48" s="5">
        <v>-1</v>
      </c>
      <c r="D48" s="126">
        <v>0</v>
      </c>
      <c r="E48" s="141">
        <v>0</v>
      </c>
      <c r="F48" s="5">
        <v>-1</v>
      </c>
      <c r="G48" s="126">
        <v>0</v>
      </c>
    </row>
    <row r="49" spans="1:7">
      <c r="A49" s="229" t="s">
        <v>70</v>
      </c>
      <c r="B49" s="141">
        <v>0</v>
      </c>
      <c r="C49" s="5">
        <v>-1</v>
      </c>
      <c r="D49" s="126">
        <v>0</v>
      </c>
      <c r="E49" s="141">
        <v>0</v>
      </c>
      <c r="F49" s="5">
        <v>-1</v>
      </c>
      <c r="G49" s="126">
        <v>0</v>
      </c>
    </row>
    <row r="50" spans="1:7">
      <c r="A50" s="229" t="s">
        <v>68</v>
      </c>
      <c r="B50" s="141">
        <v>0</v>
      </c>
      <c r="C50" s="5">
        <v>-1</v>
      </c>
      <c r="D50" s="126">
        <v>0</v>
      </c>
      <c r="E50" s="141">
        <v>0</v>
      </c>
      <c r="F50" s="5">
        <v>-1</v>
      </c>
      <c r="G50" s="126">
        <v>0</v>
      </c>
    </row>
    <row r="51" spans="1:7">
      <c r="A51" s="229" t="s">
        <v>74</v>
      </c>
      <c r="B51" s="141">
        <v>0</v>
      </c>
      <c r="C51" s="5">
        <v>-1</v>
      </c>
      <c r="D51" s="126">
        <v>0</v>
      </c>
      <c r="E51" s="141">
        <v>0</v>
      </c>
      <c r="F51" s="5">
        <v>-1</v>
      </c>
      <c r="G51" s="126">
        <v>0</v>
      </c>
    </row>
    <row r="52" spans="1:7">
      <c r="A52" s="229" t="s">
        <v>63</v>
      </c>
      <c r="B52" s="141">
        <v>0</v>
      </c>
      <c r="C52" s="5">
        <v>-1</v>
      </c>
      <c r="D52" s="126">
        <v>0</v>
      </c>
      <c r="E52" s="141">
        <v>0</v>
      </c>
      <c r="F52" s="5">
        <v>-1</v>
      </c>
      <c r="G52" s="126">
        <v>0</v>
      </c>
    </row>
    <row r="53" spans="1:7" ht="15.75" thickBot="1">
      <c r="A53" s="230" t="s">
        <v>26</v>
      </c>
      <c r="B53" s="225">
        <v>0</v>
      </c>
      <c r="C53" s="226">
        <v>-1</v>
      </c>
      <c r="D53" s="227">
        <v>0</v>
      </c>
      <c r="E53" s="225">
        <v>0</v>
      </c>
      <c r="F53" s="226">
        <v>-1</v>
      </c>
      <c r="G53" s="227">
        <v>0</v>
      </c>
    </row>
  </sheetData>
  <mergeCells count="6">
    <mergeCell ref="H3:J3"/>
    <mergeCell ref="A1:H1"/>
    <mergeCell ref="E30:G30"/>
    <mergeCell ref="B30:D30"/>
    <mergeCell ref="B3:D3"/>
    <mergeCell ref="E3:G3"/>
  </mergeCells>
  <pageMargins left="0.15748031496062992" right="0.19685039370078741" top="0.19685039370078741" bottom="0.19685039370078741" header="0.19685039370078741" footer="0.15748031496062992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sqref="A1:F1"/>
    </sheetView>
  </sheetViews>
  <sheetFormatPr baseColWidth="10" defaultRowHeight="15"/>
  <cols>
    <col min="1" max="2" width="22.42578125" customWidth="1"/>
    <col min="3" max="3" width="28.28515625" bestFit="1" customWidth="1"/>
    <col min="4" max="4" width="22.42578125" customWidth="1"/>
    <col min="5" max="5" width="28.28515625" bestFit="1" customWidth="1"/>
    <col min="6" max="6" width="21.7109375" bestFit="1" customWidth="1"/>
  </cols>
  <sheetData>
    <row r="1" spans="1:6" ht="24" thickBot="1">
      <c r="A1" s="271" t="s">
        <v>51</v>
      </c>
      <c r="B1" s="272"/>
      <c r="C1" s="272"/>
      <c r="D1" s="272"/>
      <c r="E1" s="272"/>
      <c r="F1" s="273"/>
    </row>
    <row r="3" spans="1:6" ht="15.75" thickBot="1"/>
    <row r="4" spans="1:6" ht="21.75" thickBot="1">
      <c r="A4" s="268" t="s">
        <v>106</v>
      </c>
      <c r="B4" s="269"/>
      <c r="C4" s="269"/>
      <c r="D4" s="269"/>
      <c r="E4" s="269"/>
      <c r="F4" s="270"/>
    </row>
    <row r="5" spans="1:6" ht="15.75" thickBot="1"/>
    <row r="6" spans="1:6" s="101" customFormat="1" ht="16.5" thickBot="1">
      <c r="A6" s="97" t="s">
        <v>14</v>
      </c>
      <c r="B6" s="98" t="s">
        <v>18</v>
      </c>
      <c r="C6" s="99" t="s">
        <v>47</v>
      </c>
      <c r="D6" s="100" t="s">
        <v>19</v>
      </c>
      <c r="E6" s="99" t="s">
        <v>47</v>
      </c>
    </row>
    <row r="7" spans="1:6" s="101" customFormat="1" ht="16.5" thickBot="1">
      <c r="A7" s="236"/>
      <c r="B7" s="102" t="s">
        <v>107</v>
      </c>
      <c r="C7" s="103" t="s">
        <v>20</v>
      </c>
      <c r="D7" s="103" t="s">
        <v>108</v>
      </c>
      <c r="E7" s="104" t="s">
        <v>20</v>
      </c>
    </row>
    <row r="8" spans="1:6" s="101" customFormat="1" ht="15.75">
      <c r="A8" s="117" t="s">
        <v>22</v>
      </c>
      <c r="B8" s="105">
        <v>43953</v>
      </c>
      <c r="C8" s="106">
        <v>-0.11265217127975291</v>
      </c>
      <c r="D8" s="105">
        <v>55937</v>
      </c>
      <c r="E8" s="111">
        <v>-0.14577829360291983</v>
      </c>
    </row>
    <row r="9" spans="1:6" s="101" customFormat="1" ht="15.75">
      <c r="A9" s="117" t="s">
        <v>50</v>
      </c>
      <c r="B9" s="189">
        <v>195</v>
      </c>
      <c r="C9" s="238">
        <v>3.1746031746031855E-2</v>
      </c>
      <c r="D9" s="239">
        <v>237</v>
      </c>
      <c r="E9" s="237">
        <v>0.10232558139534875</v>
      </c>
    </row>
    <row r="10" spans="1:6" s="101" customFormat="1" ht="15.75">
      <c r="A10" s="117" t="s">
        <v>54</v>
      </c>
      <c r="B10" s="107">
        <v>366</v>
      </c>
      <c r="C10" s="108">
        <v>0.20394736842105265</v>
      </c>
      <c r="D10" s="107">
        <v>392</v>
      </c>
      <c r="E10" s="118">
        <v>0.101123595505618</v>
      </c>
    </row>
    <row r="11" spans="1:6" s="101" customFormat="1" ht="15.75">
      <c r="A11" s="117" t="s">
        <v>71</v>
      </c>
      <c r="B11" s="107">
        <v>388</v>
      </c>
      <c r="C11" s="108">
        <v>4.3010752688172005E-2</v>
      </c>
      <c r="D11" s="107">
        <v>414</v>
      </c>
      <c r="E11" s="118">
        <v>6.9767441860465018E-2</v>
      </c>
    </row>
    <row r="12" spans="1:6" s="101" customFormat="1" ht="15.75">
      <c r="A12" s="117" t="s">
        <v>49</v>
      </c>
      <c r="B12" s="107">
        <v>1025</v>
      </c>
      <c r="C12" s="108">
        <v>-7.4909747292418727E-2</v>
      </c>
      <c r="D12" s="107">
        <v>1149</v>
      </c>
      <c r="E12" s="118">
        <v>-9.8116169544741005E-2</v>
      </c>
    </row>
    <row r="13" spans="1:6" s="101" customFormat="1" ht="15.75" customHeight="1">
      <c r="A13" s="117" t="s">
        <v>23</v>
      </c>
      <c r="B13" s="107">
        <v>632</v>
      </c>
      <c r="C13" s="108">
        <v>-6.9219440353460948E-2</v>
      </c>
      <c r="D13" s="107">
        <v>675</v>
      </c>
      <c r="E13" s="118">
        <v>-0.17481662591687042</v>
      </c>
    </row>
    <row r="14" spans="1:6" s="101" customFormat="1" ht="15.75">
      <c r="A14" s="117" t="s">
        <v>24</v>
      </c>
      <c r="B14" s="107">
        <v>2510</v>
      </c>
      <c r="C14" s="108">
        <v>1.6448893572181245</v>
      </c>
      <c r="D14" s="107">
        <v>2635</v>
      </c>
      <c r="E14" s="118">
        <v>1.6297405189620759</v>
      </c>
    </row>
    <row r="15" spans="1:6" s="101" customFormat="1" ht="15.75">
      <c r="A15" s="117" t="s">
        <v>17</v>
      </c>
      <c r="B15" s="107">
        <v>450</v>
      </c>
      <c r="C15" s="108">
        <v>-0.11067193675889331</v>
      </c>
      <c r="D15" s="107">
        <v>470</v>
      </c>
      <c r="E15" s="118">
        <v>-0.20608108108108103</v>
      </c>
    </row>
    <row r="16" spans="1:6" s="101" customFormat="1" ht="15.75">
      <c r="A16" s="117" t="s">
        <v>26</v>
      </c>
      <c r="B16" s="107">
        <v>2858</v>
      </c>
      <c r="C16" s="108">
        <v>0.13728611221647435</v>
      </c>
      <c r="D16" s="107">
        <v>3095</v>
      </c>
      <c r="E16" s="118">
        <v>0.10220797720797714</v>
      </c>
    </row>
    <row r="17" spans="1:5" s="101" customFormat="1" ht="16.5" thickBot="1">
      <c r="A17" s="112" t="s">
        <v>15</v>
      </c>
      <c r="B17" s="119">
        <f>SUM(B8:B16)</f>
        <v>52377</v>
      </c>
      <c r="C17" s="120">
        <v>-6.7000000000000004E-2</v>
      </c>
      <c r="D17" s="119">
        <f>SUM(D8:D16)</f>
        <v>65004</v>
      </c>
      <c r="E17" s="121">
        <v>-0.109</v>
      </c>
    </row>
    <row r="18" spans="1:5" s="101" customFormat="1" ht="16.5" thickBot="1">
      <c r="A18" s="109"/>
      <c r="B18" s="109"/>
      <c r="C18" s="109"/>
      <c r="D18" s="109"/>
      <c r="E18" s="109"/>
    </row>
    <row r="19" spans="1:5" s="101" customFormat="1" ht="16.5" thickBot="1">
      <c r="A19" s="113"/>
      <c r="B19" s="274" t="s">
        <v>18</v>
      </c>
      <c r="C19" s="275"/>
      <c r="D19" s="275" t="s">
        <v>19</v>
      </c>
      <c r="E19" s="276"/>
    </row>
    <row r="20" spans="1:5" s="101" customFormat="1" ht="16.5" thickBot="1">
      <c r="A20" s="110"/>
      <c r="B20" s="114" t="str">
        <f>B7</f>
        <v>Fev 2019 - Avril 2019</v>
      </c>
      <c r="C20" s="115" t="s">
        <v>20</v>
      </c>
      <c r="D20" s="115" t="str">
        <f>D7</f>
        <v>Fev 2019 - Juil 2019</v>
      </c>
      <c r="E20" s="116" t="s">
        <v>20</v>
      </c>
    </row>
    <row r="21" spans="1:5" s="101" customFormat="1" ht="15.75">
      <c r="A21" s="117" t="s">
        <v>16</v>
      </c>
      <c r="B21" s="105">
        <v>52377</v>
      </c>
      <c r="C21" s="106">
        <v>-6.7244848894983389E-2</v>
      </c>
      <c r="D21" s="105">
        <v>65004</v>
      </c>
      <c r="E21" s="111">
        <v>-0.10874065949132794</v>
      </c>
    </row>
    <row r="22" spans="1:5" s="101" customFormat="1" ht="15.75">
      <c r="A22" s="117" t="s">
        <v>17</v>
      </c>
      <c r="B22" s="107">
        <v>60872</v>
      </c>
      <c r="C22" s="108">
        <v>-4.2968320100621016E-2</v>
      </c>
      <c r="D22" s="107">
        <v>74928</v>
      </c>
      <c r="E22" s="118">
        <v>-9.961787113364895E-2</v>
      </c>
    </row>
    <row r="23" spans="1:5" ht="16.5" thickBot="1">
      <c r="A23" s="112" t="s">
        <v>15</v>
      </c>
      <c r="B23" s="119">
        <v>113249</v>
      </c>
      <c r="C23" s="120">
        <v>-5.4351275071393923E-2</v>
      </c>
      <c r="D23" s="119">
        <v>139932</v>
      </c>
      <c r="E23" s="121">
        <v>-0.10387888801367884</v>
      </c>
    </row>
    <row r="24" spans="1:5" ht="16.5">
      <c r="A24" s="1"/>
      <c r="B24" s="1"/>
      <c r="C24" s="1"/>
      <c r="D24" s="1"/>
      <c r="E24" s="1"/>
    </row>
    <row r="25" spans="1:5" ht="15.75" thickBot="1"/>
    <row r="26" spans="1:5" ht="21.75" thickBot="1">
      <c r="A26" s="268" t="s">
        <v>109</v>
      </c>
      <c r="B26" s="269"/>
      <c r="C26" s="269"/>
      <c r="D26" s="269"/>
      <c r="E26" s="270"/>
    </row>
    <row r="37" spans="6:6" ht="21">
      <c r="F37" s="169"/>
    </row>
    <row r="49" spans="1:5" ht="15.75" thickBot="1"/>
    <row r="50" spans="1:5" ht="21.75" thickBot="1">
      <c r="A50" s="268" t="s">
        <v>110</v>
      </c>
      <c r="B50" s="269"/>
      <c r="C50" s="269"/>
      <c r="D50" s="269"/>
      <c r="E50" s="270"/>
    </row>
  </sheetData>
  <mergeCells count="6">
    <mergeCell ref="A50:E50"/>
    <mergeCell ref="A26:E26"/>
    <mergeCell ref="A1:F1"/>
    <mergeCell ref="B19:C19"/>
    <mergeCell ref="D19:E19"/>
    <mergeCell ref="A4:F4"/>
  </mergeCells>
  <pageMargins left="0.19685039370078741" right="0.15748031496062992" top="0.19685039370078741" bottom="2.4015748031496065" header="0.15748031496062992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VISITEURS</vt:lpstr>
      <vt:lpstr>TOURISTES-AGENCE</vt:lpstr>
      <vt:lpstr>CAP TRANS AERIEN</vt:lpstr>
      <vt:lpstr>PREV CT</vt:lpstr>
      <vt:lpstr>Feuil1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bmarques</dc:creator>
  <cp:lastModifiedBy>bmarques</cp:lastModifiedBy>
  <cp:lastPrinted>2018-10-02T15:51:39Z</cp:lastPrinted>
  <dcterms:created xsi:type="dcterms:W3CDTF">2017-03-14T14:32:11Z</dcterms:created>
  <dcterms:modified xsi:type="dcterms:W3CDTF">2019-03-12T18:42:01Z</dcterms:modified>
</cp:coreProperties>
</file>